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I:\Planilha Transporte de Carga\"/>
    </mc:Choice>
  </mc:AlternateContent>
  <xr:revisionPtr revIDLastSave="0" documentId="8_{B681D28D-4A42-41B5-AD6C-38FCFE97C0A1}" xr6:coauthVersionLast="47" xr6:coauthVersionMax="47" xr10:uidLastSave="{00000000-0000-0000-0000-000000000000}"/>
  <bookViews>
    <workbookView xWindow="-120" yWindow="-120" windowWidth="29040" windowHeight="15720" tabRatio="966" firstSheet="2" activeTab="2" xr2:uid="{00000000-000D-0000-FFFF-FFFF00000000}"/>
  </bookViews>
  <sheets>
    <sheet name="Postos de Trabalho" sheetId="20" state="hidden" r:id="rId1"/>
    <sheet name="Postos por Função" sheetId="21" state="hidden" r:id="rId2"/>
    <sheet name="Descrição Serviços" sheetId="3" r:id="rId3"/>
    <sheet name="Equipamentos Acessórios Veículo" sheetId="41" r:id="rId4"/>
    <sheet name="Custo utilização Veículo" sheetId="48" r:id="rId5"/>
    <sheet name="Equipamentos Funcionários" sheetId="50" r:id="rId6"/>
    <sheet name="EPI's" sheetId="45" r:id="rId7"/>
    <sheet name="Uniforme" sheetId="43" r:id="rId8"/>
    <sheet name="Locação" sheetId="57" r:id="rId9"/>
    <sheet name="Motorista Carga Frigorífica" sheetId="54" r:id="rId10"/>
    <sheet name="Motorista Carga Seca" sheetId="55" r:id="rId11"/>
    <sheet name="Ajudante Carga Frigorífica" sheetId="1" r:id="rId12"/>
    <sheet name="Ajudante Carga Seca" sheetId="53" r:id="rId13"/>
    <sheet name="Supervisor" sheetId="56" r:id="rId14"/>
    <sheet name="Custos dir_indiretos_Lucro_Trib" sheetId="51" r:id="rId15"/>
    <sheet name="Quadro Resumo" sheetId="19" r:id="rId16"/>
  </sheets>
  <definedNames>
    <definedName name="_xlnm._FilterDatabase" localSheetId="4" hidden="1">'Custo utilização Veículo'!$A$6:$D$18</definedName>
    <definedName name="_xlnm._FilterDatabase" localSheetId="14" hidden="1">'Custos dir_indiretos_Lucro_Trib'!$A$6:$C$29</definedName>
    <definedName name="_xlnm._FilterDatabase" localSheetId="3" hidden="1">'Equipamentos Acessórios Veículo'!$A$6:$I$14</definedName>
    <definedName name="_xlnm._FilterDatabase" localSheetId="5" hidden="1">'Equipamentos Funcionários'!$A$6:$D$11</definedName>
    <definedName name="_xlnm._FilterDatabase" localSheetId="8" hidden="1">Locação!$A$6:$C$7</definedName>
    <definedName name="_xlnm._FilterDatabase" localSheetId="0" hidden="1">'Postos de Trabalho'!$A$3:$E$7</definedName>
    <definedName name="_xlnm.Print_Area" localSheetId="11">'Ajudante Carga Frigorífica'!$A$1:$G$141</definedName>
    <definedName name="_xlnm.Print_Area" localSheetId="12">'Ajudante Carga Seca'!$A$1:$G$141</definedName>
    <definedName name="_xlnm.Print_Area" localSheetId="9">'Motorista Carga Frigorífica'!$A$1:$G$141</definedName>
    <definedName name="_xlnm.Print_Area" localSheetId="10">'Motorista Carga Seca'!$A$1:$G$141</definedName>
    <definedName name="_xlnm.Print_Area" localSheetId="13">Supervisor!$A$1:$G$141</definedName>
    <definedName name="_xlnm.Print_Titles" localSheetId="11">'Ajudante Carga Frigorífica'!$1:$2</definedName>
    <definedName name="_xlnm.Print_Titles" localSheetId="12">'Ajudante Carga Seca'!$1:$2</definedName>
    <definedName name="_xlnm.Print_Titles" localSheetId="2">'Descrição Serviços'!$1:$2</definedName>
    <definedName name="_xlnm.Print_Titles" localSheetId="9">'Motorista Carga Frigorífica'!$1:$2</definedName>
    <definedName name="_xlnm.Print_Titles" localSheetId="10">'Motorista Carga Seca'!$1:$2</definedName>
    <definedName name="_xlnm.Print_Titles" localSheetId="15">'Quadro Resumo'!$1:$2</definedName>
    <definedName name="_xlnm.Print_Titles" localSheetId="13">Supervisor!$1:$2</definedName>
  </definedNames>
  <calcPr calcId="191029"/>
  <pivotCaches>
    <pivotCache cacheId="0" r:id="rId1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1" l="1"/>
  <c r="D11" i="51"/>
  <c r="C11" i="51"/>
  <c r="E10" i="51"/>
  <c r="D10" i="51"/>
  <c r="C10" i="51"/>
  <c r="E8" i="51"/>
  <c r="D8" i="51"/>
  <c r="C8" i="51"/>
  <c r="E7" i="51"/>
  <c r="D7" i="51"/>
  <c r="C7" i="51"/>
  <c r="E9" i="51"/>
  <c r="D9" i="51"/>
  <c r="C9" i="51"/>
  <c r="G30" i="55" l="1"/>
  <c r="G29" i="55"/>
  <c r="G28" i="55"/>
  <c r="F18" i="48"/>
  <c r="E18" i="48"/>
  <c r="D18" i="48"/>
  <c r="E15" i="19"/>
  <c r="E11" i="41" l="1"/>
  <c r="G11" i="41" s="1"/>
  <c r="I11" i="41" l="1"/>
  <c r="K11" i="41"/>
  <c r="G3" i="19" l="1"/>
  <c r="F12" i="45" l="1"/>
  <c r="L12" i="45" s="1"/>
  <c r="G7" i="50"/>
  <c r="I7" i="50" s="1"/>
  <c r="G8" i="50"/>
  <c r="C28" i="51"/>
  <c r="B17" i="51"/>
  <c r="H12" i="45" l="1"/>
  <c r="N12" i="45" s="1"/>
  <c r="J12" i="45"/>
  <c r="G8" i="41"/>
  <c r="G9" i="41"/>
  <c r="F99" i="56"/>
  <c r="F100" i="56" s="1"/>
  <c r="F80" i="56"/>
  <c r="F77" i="56"/>
  <c r="F78" i="56" s="1"/>
  <c r="F73" i="56"/>
  <c r="F71" i="56"/>
  <c r="G56" i="56"/>
  <c r="G63" i="56" s="1"/>
  <c r="F44" i="56"/>
  <c r="F97" i="56" s="1"/>
  <c r="G18" i="56"/>
  <c r="G20" i="56" s="1"/>
  <c r="F99" i="55"/>
  <c r="F100" i="55" s="1"/>
  <c r="F80" i="55"/>
  <c r="F77" i="55"/>
  <c r="F78" i="55" s="1"/>
  <c r="F73" i="55"/>
  <c r="F71" i="55"/>
  <c r="G56" i="55"/>
  <c r="G63" i="55" s="1"/>
  <c r="F44" i="55"/>
  <c r="F97" i="55" s="1"/>
  <c r="G18" i="55"/>
  <c r="G20" i="55" s="1"/>
  <c r="G92" i="55" s="1"/>
  <c r="F100" i="54"/>
  <c r="F99" i="54"/>
  <c r="F80" i="54"/>
  <c r="F77" i="54"/>
  <c r="F78" i="54" s="1"/>
  <c r="F73" i="54"/>
  <c r="F72" i="54"/>
  <c r="F71" i="54"/>
  <c r="G56" i="54"/>
  <c r="G63" i="54" s="1"/>
  <c r="F44" i="54"/>
  <c r="F97" i="54" s="1"/>
  <c r="G18" i="54"/>
  <c r="G20" i="54" s="1"/>
  <c r="G29" i="54" s="1"/>
  <c r="F100" i="53"/>
  <c r="F99" i="53"/>
  <c r="F80" i="53"/>
  <c r="F77" i="53"/>
  <c r="F78" i="53" s="1"/>
  <c r="F73" i="53"/>
  <c r="F72" i="53"/>
  <c r="F71" i="53"/>
  <c r="G56" i="53"/>
  <c r="G63" i="53" s="1"/>
  <c r="F44" i="53"/>
  <c r="F97" i="53" s="1"/>
  <c r="G18" i="53"/>
  <c r="G20" i="53" s="1"/>
  <c r="F12" i="19"/>
  <c r="F11" i="19"/>
  <c r="F10" i="19"/>
  <c r="G92" i="56" l="1"/>
  <c r="G29" i="56"/>
  <c r="G28" i="56"/>
  <c r="G30" i="56" s="1"/>
  <c r="G28" i="53"/>
  <c r="G29" i="53"/>
  <c r="F79" i="55"/>
  <c r="F79" i="56"/>
  <c r="G98" i="56"/>
  <c r="G101" i="56" s="1"/>
  <c r="G41" i="56"/>
  <c r="G75" i="56"/>
  <c r="G94" i="56"/>
  <c r="G82" i="56"/>
  <c r="G40" i="56"/>
  <c r="G74" i="56"/>
  <c r="G83" i="56"/>
  <c r="G102" i="56"/>
  <c r="G93" i="56"/>
  <c r="G134" i="56"/>
  <c r="G75" i="55"/>
  <c r="G41" i="55"/>
  <c r="G93" i="55"/>
  <c r="G134" i="55"/>
  <c r="G40" i="55"/>
  <c r="G74" i="55"/>
  <c r="G83" i="55"/>
  <c r="G102" i="55"/>
  <c r="G94" i="55"/>
  <c r="G98" i="55"/>
  <c r="G101" i="55" s="1"/>
  <c r="G38" i="55"/>
  <c r="G82" i="55"/>
  <c r="G36" i="56"/>
  <c r="G42" i="56"/>
  <c r="F72" i="56"/>
  <c r="G76" i="56"/>
  <c r="G95" i="56"/>
  <c r="G37" i="56"/>
  <c r="G43" i="56"/>
  <c r="G96" i="56"/>
  <c r="G38" i="56"/>
  <c r="G39" i="56"/>
  <c r="G70" i="56"/>
  <c r="G36" i="55"/>
  <c r="G42" i="55"/>
  <c r="F72" i="55"/>
  <c r="F84" i="55" s="1"/>
  <c r="G76" i="55"/>
  <c r="G95" i="55"/>
  <c r="G37" i="55"/>
  <c r="G43" i="55"/>
  <c r="G96" i="55"/>
  <c r="G39" i="55"/>
  <c r="G70" i="55"/>
  <c r="G92" i="54"/>
  <c r="G70" i="54"/>
  <c r="G39" i="54"/>
  <c r="G38" i="54"/>
  <c r="G28" i="54"/>
  <c r="G76" i="54"/>
  <c r="G36" i="54"/>
  <c r="G96" i="54"/>
  <c r="G43" i="54"/>
  <c r="G37" i="54"/>
  <c r="G95" i="54"/>
  <c r="G42" i="54"/>
  <c r="G94" i="54"/>
  <c r="G83" i="54"/>
  <c r="G75" i="54"/>
  <c r="G41" i="54"/>
  <c r="G134" i="54"/>
  <c r="G102" i="54"/>
  <c r="G98" i="54"/>
  <c r="G93" i="54"/>
  <c r="G82" i="54"/>
  <c r="G74" i="54"/>
  <c r="G40" i="54"/>
  <c r="F79" i="54"/>
  <c r="F84" i="54" s="1"/>
  <c r="G92" i="53"/>
  <c r="G70" i="53"/>
  <c r="G39" i="53"/>
  <c r="G38" i="53"/>
  <c r="G96" i="53"/>
  <c r="G43" i="53"/>
  <c r="G37" i="53"/>
  <c r="G95" i="53"/>
  <c r="G76" i="53"/>
  <c r="G42" i="53"/>
  <c r="G36" i="53"/>
  <c r="G94" i="53"/>
  <c r="G83" i="53"/>
  <c r="G75" i="53"/>
  <c r="G41" i="53"/>
  <c r="G134" i="53"/>
  <c r="G102" i="53"/>
  <c r="G98" i="53"/>
  <c r="G93" i="53"/>
  <c r="G82" i="53"/>
  <c r="G74" i="53"/>
  <c r="G40" i="53"/>
  <c r="F79" i="53"/>
  <c r="F84" i="53" s="1"/>
  <c r="G30" i="53" l="1"/>
  <c r="G100" i="56"/>
  <c r="G99" i="56"/>
  <c r="G31" i="55"/>
  <c r="G61" i="55" s="1"/>
  <c r="F84" i="56"/>
  <c r="G97" i="56"/>
  <c r="G100" i="55"/>
  <c r="G99" i="55"/>
  <c r="G97" i="53"/>
  <c r="G97" i="55"/>
  <c r="G97" i="54"/>
  <c r="G44" i="56"/>
  <c r="G62" i="56" s="1"/>
  <c r="G31" i="56"/>
  <c r="G61" i="56" s="1"/>
  <c r="G73" i="56"/>
  <c r="G71" i="56"/>
  <c r="G72" i="56"/>
  <c r="G81" i="56"/>
  <c r="G80" i="56"/>
  <c r="G77" i="56"/>
  <c r="G79" i="56"/>
  <c r="G78" i="56"/>
  <c r="G73" i="55"/>
  <c r="G72" i="55"/>
  <c r="G71" i="55"/>
  <c r="G44" i="55"/>
  <c r="G62" i="55" s="1"/>
  <c r="G81" i="55"/>
  <c r="G80" i="55"/>
  <c r="G77" i="55"/>
  <c r="G78" i="55"/>
  <c r="G79" i="55"/>
  <c r="G101" i="54"/>
  <c r="G99" i="54"/>
  <c r="G100" i="54"/>
  <c r="G44" i="54"/>
  <c r="G62" i="54" s="1"/>
  <c r="G73" i="54"/>
  <c r="G72" i="54"/>
  <c r="G71" i="54"/>
  <c r="G81" i="54"/>
  <c r="G80" i="54"/>
  <c r="G77" i="54"/>
  <c r="G79" i="54"/>
  <c r="G78" i="54"/>
  <c r="G101" i="53"/>
  <c r="G100" i="53"/>
  <c r="G99" i="53"/>
  <c r="G44" i="53"/>
  <c r="G62" i="53" s="1"/>
  <c r="G73" i="53"/>
  <c r="G72" i="53"/>
  <c r="G71" i="53"/>
  <c r="G81" i="53"/>
  <c r="G80" i="53"/>
  <c r="G77" i="53"/>
  <c r="G79" i="53"/>
  <c r="G78" i="53"/>
  <c r="G103" i="56" l="1"/>
  <c r="G115" i="56" s="1"/>
  <c r="G84" i="56"/>
  <c r="G136" i="56" s="1"/>
  <c r="G64" i="56"/>
  <c r="G135" i="56" s="1"/>
  <c r="G103" i="55"/>
  <c r="G115" i="55" s="1"/>
  <c r="G103" i="54"/>
  <c r="G115" i="54" s="1"/>
  <c r="G64" i="55"/>
  <c r="G135" i="55" s="1"/>
  <c r="G103" i="53"/>
  <c r="G115" i="53" s="1"/>
  <c r="G84" i="53"/>
  <c r="G136" i="53" s="1"/>
  <c r="G84" i="55"/>
  <c r="G136" i="55" s="1"/>
  <c r="G84" i="54"/>
  <c r="G136" i="54" s="1"/>
  <c r="G30" i="54"/>
  <c r="G31" i="54" s="1"/>
  <c r="G61" i="54" s="1"/>
  <c r="G64" i="54" s="1"/>
  <c r="G31" i="53"/>
  <c r="G61" i="53" s="1"/>
  <c r="G64" i="53" s="1"/>
  <c r="G108" i="56" l="1"/>
  <c r="G109" i="56"/>
  <c r="G109" i="55"/>
  <c r="G108" i="55"/>
  <c r="G135" i="54"/>
  <c r="G108" i="54"/>
  <c r="G109" i="54"/>
  <c r="G135" i="53"/>
  <c r="G108" i="53"/>
  <c r="G109" i="53"/>
  <c r="G110" i="55" l="1"/>
  <c r="G116" i="55" s="1"/>
  <c r="G117" i="55" s="1"/>
  <c r="G137" i="55" s="1"/>
  <c r="G110" i="56"/>
  <c r="G116" i="56" s="1"/>
  <c r="G117" i="56" s="1"/>
  <c r="G137" i="56" s="1"/>
  <c r="G110" i="54"/>
  <c r="G116" i="54" s="1"/>
  <c r="G117" i="54" s="1"/>
  <c r="G137" i="54" s="1"/>
  <c r="G110" i="53"/>
  <c r="G116" i="53" s="1"/>
  <c r="G117" i="53" s="1"/>
  <c r="G137" i="53" s="1"/>
  <c r="E12" i="41" l="1"/>
  <c r="G12" i="41" s="1"/>
  <c r="K12" i="41" s="1"/>
  <c r="G10" i="41"/>
  <c r="G7" i="41"/>
  <c r="E28" i="51" l="1"/>
  <c r="E29" i="51" s="1"/>
  <c r="D28" i="51"/>
  <c r="C29" i="51"/>
  <c r="F77" i="1"/>
  <c r="F28" i="51" l="1"/>
  <c r="D29" i="51"/>
  <c r="I8" i="50"/>
  <c r="I9" i="50" s="1"/>
  <c r="I12" i="41"/>
  <c r="M10" i="41"/>
  <c r="K10" i="41"/>
  <c r="I10" i="41"/>
  <c r="M9" i="41"/>
  <c r="K9" i="41"/>
  <c r="I9" i="41"/>
  <c r="K8" i="41"/>
  <c r="I8" i="41"/>
  <c r="K7" i="41"/>
  <c r="I7" i="41"/>
  <c r="F11" i="45"/>
  <c r="F10" i="45"/>
  <c r="F9" i="45"/>
  <c r="F8" i="45"/>
  <c r="F7" i="45"/>
  <c r="F11" i="43"/>
  <c r="J11" i="43" s="1"/>
  <c r="F10" i="43"/>
  <c r="F9" i="43"/>
  <c r="J9" i="43" s="1"/>
  <c r="F8" i="43"/>
  <c r="J8" i="43" s="1"/>
  <c r="F7" i="43"/>
  <c r="L7" i="43" l="1"/>
  <c r="J7" i="43"/>
  <c r="L10" i="43"/>
  <c r="J10" i="43"/>
  <c r="F29" i="51"/>
  <c r="D30" i="51" s="1"/>
  <c r="I11" i="50"/>
  <c r="I12" i="50" s="1"/>
  <c r="G125" i="55" s="1"/>
  <c r="L11" i="43"/>
  <c r="P8" i="43"/>
  <c r="L8" i="43"/>
  <c r="L9" i="43"/>
  <c r="P11" i="45"/>
  <c r="J11" i="45"/>
  <c r="L10" i="45"/>
  <c r="L7" i="45"/>
  <c r="M14" i="41"/>
  <c r="K14" i="41"/>
  <c r="I14" i="41"/>
  <c r="L11" i="45"/>
  <c r="L8" i="45"/>
  <c r="H9" i="45"/>
  <c r="L9" i="45"/>
  <c r="H8" i="45"/>
  <c r="H11" i="45"/>
  <c r="H7" i="45"/>
  <c r="H10" i="45"/>
  <c r="N8" i="43"/>
  <c r="H9" i="43"/>
  <c r="N9" i="43"/>
  <c r="H11" i="43"/>
  <c r="N11" i="43"/>
  <c r="H7" i="43"/>
  <c r="H10" i="43"/>
  <c r="P10" i="43"/>
  <c r="N7" i="43"/>
  <c r="N10" i="43"/>
  <c r="H8" i="43"/>
  <c r="P7" i="43"/>
  <c r="E30" i="51" l="1"/>
  <c r="C30" i="51"/>
  <c r="H13" i="45"/>
  <c r="G124" i="54" s="1"/>
  <c r="G125" i="56"/>
  <c r="G125" i="54"/>
  <c r="G125" i="53"/>
  <c r="G125" i="1"/>
  <c r="L12" i="43"/>
  <c r="G123" i="1" s="1"/>
  <c r="J12" i="43"/>
  <c r="G123" i="55" s="1"/>
  <c r="J13" i="45"/>
  <c r="G124" i="55" s="1"/>
  <c r="L13" i="45"/>
  <c r="G124" i="1" s="1"/>
  <c r="P13" i="45"/>
  <c r="G124" i="56" s="1"/>
  <c r="N11" i="45"/>
  <c r="N13" i="45" s="1"/>
  <c r="G124" i="53" s="1"/>
  <c r="P12" i="43"/>
  <c r="G123" i="56" s="1"/>
  <c r="H12" i="43"/>
  <c r="G123" i="54" s="1"/>
  <c r="N12" i="43"/>
  <c r="G123" i="53" s="1"/>
  <c r="F30" i="51" l="1"/>
  <c r="G128" i="56"/>
  <c r="G138" i="56" s="1"/>
  <c r="G139" i="56" s="1"/>
  <c r="G128" i="54"/>
  <c r="G138" i="54" s="1"/>
  <c r="G139" i="54" s="1"/>
  <c r="G128" i="55"/>
  <c r="G138" i="55" s="1"/>
  <c r="G139" i="55" s="1"/>
  <c r="G128" i="1"/>
  <c r="G128" i="53"/>
  <c r="G138" i="53" s="1"/>
  <c r="G139" i="53" s="1"/>
  <c r="E12" i="51" l="1"/>
  <c r="E13" i="51" s="1"/>
  <c r="E15" i="51" s="1"/>
  <c r="E16" i="51" s="1"/>
  <c r="C12" i="51"/>
  <c r="D12" i="51" s="1"/>
  <c r="E20" i="51" l="1"/>
  <c r="E19" i="51"/>
  <c r="E18" i="51"/>
  <c r="F99" i="1"/>
  <c r="F100" i="1" s="1"/>
  <c r="F80" i="1"/>
  <c r="F78" i="1" l="1"/>
  <c r="F73" i="1"/>
  <c r="F71" i="1"/>
  <c r="F72" i="1" s="1"/>
  <c r="G18" i="1"/>
  <c r="G56" i="1" l="1"/>
  <c r="G22" i="3" l="1"/>
  <c r="F14" i="3" s="1"/>
  <c r="G63" i="1" l="1"/>
  <c r="F44" i="1"/>
  <c r="F97" i="1" s="1"/>
  <c r="F79" i="1" l="1"/>
  <c r="F84" i="1" s="1"/>
  <c r="G138" i="1"/>
  <c r="G20" i="1" l="1"/>
  <c r="G29" i="1" l="1"/>
  <c r="G28" i="1"/>
  <c r="G30" i="1" s="1"/>
  <c r="G70" i="1"/>
  <c r="G76" i="1"/>
  <c r="G40" i="1"/>
  <c r="G94" i="1"/>
  <c r="G82" i="1"/>
  <c r="G95" i="1"/>
  <c r="G102" i="1"/>
  <c r="G43" i="1"/>
  <c r="G134" i="1"/>
  <c r="G98" i="1"/>
  <c r="G39" i="1"/>
  <c r="G38" i="1"/>
  <c r="G83" i="1"/>
  <c r="G74" i="1"/>
  <c r="G36" i="1"/>
  <c r="G42" i="1"/>
  <c r="G75" i="1"/>
  <c r="G92" i="1"/>
  <c r="G37" i="1"/>
  <c r="G93" i="1"/>
  <c r="G96" i="1"/>
  <c r="G41" i="1"/>
  <c r="G44" i="1" l="1"/>
  <c r="G62" i="1" s="1"/>
  <c r="G81" i="1"/>
  <c r="G77" i="1"/>
  <c r="G78" i="1"/>
  <c r="G80" i="1"/>
  <c r="G79" i="1"/>
  <c r="G73" i="1"/>
  <c r="G71" i="1"/>
  <c r="G72" i="1"/>
  <c r="G97" i="1"/>
  <c r="G101" i="1"/>
  <c r="G99" i="1"/>
  <c r="G100" i="1"/>
  <c r="G84" i="1" l="1"/>
  <c r="G136" i="1" s="1"/>
  <c r="G31" i="1"/>
  <c r="G61" i="1" s="1"/>
  <c r="G64" i="1" s="1"/>
  <c r="G135" i="1" s="1"/>
  <c r="G103" i="1"/>
  <c r="G115" i="1" s="1"/>
  <c r="G108" i="1" l="1"/>
  <c r="G109" i="1"/>
  <c r="G110" i="1" l="1"/>
  <c r="G116" i="1" s="1"/>
  <c r="G117" i="1" s="1"/>
  <c r="G137" i="1" s="1"/>
  <c r="G139" i="1" s="1"/>
  <c r="D13" i="51" l="1"/>
  <c r="C13" i="51" l="1"/>
  <c r="C15" i="51" s="1"/>
  <c r="D15" i="51"/>
  <c r="D16" i="51" s="1"/>
  <c r="D19" i="51" s="1"/>
  <c r="C16" i="51" l="1"/>
  <c r="D18" i="51"/>
  <c r="D20" i="51"/>
  <c r="C18" i="51" l="1"/>
  <c r="C19" i="51"/>
  <c r="C20" i="51"/>
  <c r="D17" i="51"/>
  <c r="D21" i="51" s="1"/>
  <c r="C17" i="51" l="1"/>
  <c r="C21" i="51" s="1"/>
  <c r="D22" i="51"/>
  <c r="E11" i="19" s="1"/>
  <c r="E17" i="51"/>
  <c r="E21" i="51" s="1"/>
  <c r="E22" i="51" s="1"/>
  <c r="E12" i="19" s="1"/>
  <c r="C22" i="51" l="1"/>
  <c r="G12" i="19"/>
  <c r="G11" i="19"/>
  <c r="D31" i="51"/>
  <c r="E31" i="51"/>
  <c r="E10" i="19" l="1"/>
  <c r="G10" i="19" s="1"/>
  <c r="G13" i="19" s="1"/>
  <c r="G15" i="19" s="1"/>
  <c r="C31" i="51"/>
  <c r="F31" i="51" s="1"/>
  <c r="G14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antonio.camargo</author>
  </authors>
  <commentList>
    <comment ref="F13" authorId="0" shapeId="0" xr:uid="{00000000-0006-0000-0200-000001000000}">
      <text>
        <r>
          <rPr>
            <sz val="9"/>
            <color indexed="81"/>
            <rFont val="Segoe UI"/>
            <family val="2"/>
          </rPr>
          <t>(Em função da unidade de medida)</t>
        </r>
      </text>
    </comment>
  </commentList>
</comments>
</file>

<file path=xl/sharedStrings.xml><?xml version="1.0" encoding="utf-8"?>
<sst xmlns="http://schemas.openxmlformats.org/spreadsheetml/2006/main" count="1302" uniqueCount="303">
  <si>
    <t>Nº do Processo:</t>
  </si>
  <si>
    <t>Dia:</t>
  </si>
  <si>
    <t>Licitação Nº:</t>
  </si>
  <si>
    <t>Hora:</t>
  </si>
  <si>
    <t>DISCRIMINAÇÃO DOS SERVIÇOS (DADOS REFERENTES À CONTRATAÇÃO)</t>
  </si>
  <si>
    <t>A</t>
  </si>
  <si>
    <t>Data de apresentação da proposta (dia/mês/ano):</t>
  </si>
  <si>
    <t>B</t>
  </si>
  <si>
    <t>C</t>
  </si>
  <si>
    <t>Ano do Acordo, Convenção ou Dissídio Coletivo:</t>
  </si>
  <si>
    <t>D</t>
  </si>
  <si>
    <t>Número de meses de execução contratual:</t>
  </si>
  <si>
    <t>IDENTIFICAÇÃO DO SERVIÇO</t>
  </si>
  <si>
    <t>Tipo de Serviço</t>
  </si>
  <si>
    <t>1. MÓDULOS</t>
  </si>
  <si>
    <t>Mão de obra (vinculada à execução contratual)</t>
  </si>
  <si>
    <t>Dados para composição dos custos referentes a mão de obra</t>
  </si>
  <si>
    <t>Classificação Brasileira de Ocupações (CBO)</t>
  </si>
  <si>
    <t>Salário Normativo da Categoria Profissional</t>
  </si>
  <si>
    <t>Categoria Profissional (vinculada à execução contratual)</t>
  </si>
  <si>
    <t>Data-Base da Categoria (dia/mês/ano)</t>
  </si>
  <si>
    <t>Nota: Considerar o valor mensal do empregado.</t>
  </si>
  <si>
    <t>Módulo 1 - Composição da Remuneração</t>
  </si>
  <si>
    <t>Composição da Remuneração</t>
  </si>
  <si>
    <t>Valor (R$)</t>
  </si>
  <si>
    <t>Salário-Base</t>
  </si>
  <si>
    <t>E</t>
  </si>
  <si>
    <t>F</t>
  </si>
  <si>
    <t>G</t>
  </si>
  <si>
    <t>Outros (especificar)</t>
  </si>
  <si>
    <t>Total Módulo 1</t>
  </si>
  <si>
    <t>Módulo 2 - Encargos e Benefícios Anuais, Mensais e Diários</t>
  </si>
  <si>
    <t>2.1</t>
  </si>
  <si>
    <t>13º (décimo terceiro) Salário</t>
  </si>
  <si>
    <t>Total Submódulo 2.1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</si>
  <si>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</si>
  <si>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</si>
  <si>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</si>
  <si>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</si>
  <si>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</si>
  <si>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</si>
  <si>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 (Seguro de Acidentes do Trabalho)</t>
  </si>
  <si>
    <t>SESC ou SESI</t>
  </si>
  <si>
    <t>SEBRAE</t>
  </si>
  <si>
    <t>INCRA</t>
  </si>
  <si>
    <t>H</t>
  </si>
  <si>
    <t>FGTS</t>
  </si>
  <si>
    <t>Total Submódulo 2.2</t>
  </si>
  <si>
    <t>Submódulo 2.3 - Benefícios Mensais e Diários.</t>
  </si>
  <si>
    <t>2.3</t>
  </si>
  <si>
    <t>Benefícios Mensais e Diários</t>
  </si>
  <si>
    <t>Auxílio-Refeição/Alimentação</t>
  </si>
  <si>
    <t>Auxílio-funeral</t>
  </si>
  <si>
    <t>Total Submódulo 2.3</t>
  </si>
  <si>
    <t>Quadro-Resumo do Módulo 2 - Encargos e Benefícios anuais, mensais e diários</t>
  </si>
  <si>
    <t>Encargos e Benefícios Anuais, Mensais e Diários</t>
  </si>
  <si>
    <t>GPS, FGTS e outras Contribuições</t>
  </si>
  <si>
    <t>Total Módulo 2</t>
  </si>
  <si>
    <t>Módulo 3 - Provisão para Rescisão</t>
  </si>
  <si>
    <t>Provisão para Rescisão</t>
  </si>
  <si>
    <t>Total Módulo 3</t>
  </si>
  <si>
    <t>Módulo 4 - Custo de Reposição do Profissional Ausente</t>
  </si>
  <si>
    <t>Submódulo 4.1 - Ausências Legais</t>
  </si>
  <si>
    <t>4.1</t>
  </si>
  <si>
    <t>Ausências Legais</t>
  </si>
  <si>
    <t>Licença-Paternidade</t>
  </si>
  <si>
    <t>Ausência por acidente de trabalho</t>
  </si>
  <si>
    <t>Afastamento Maternidade</t>
  </si>
  <si>
    <t>Total Submódulo 4.1</t>
  </si>
  <si>
    <t>Submódulo 4.2 - Intrajornada</t>
  </si>
  <si>
    <t>4.2</t>
  </si>
  <si>
    <t>Intrajornada</t>
  </si>
  <si>
    <t>Intervalo para repouso e alimentação</t>
  </si>
  <si>
    <t>Total Submódulo 4.2</t>
  </si>
  <si>
    <t>Quadro-Resumo do Módulo 4 - Custo de Reposição do Profissional Ausente</t>
  </si>
  <si>
    <t>Custo de Reposição do Profissional Ausente</t>
  </si>
  <si>
    <t>Total Módulo 4</t>
  </si>
  <si>
    <t>Módulo 5 - Insumos Diversos</t>
  </si>
  <si>
    <t>Insumos Diversos</t>
  </si>
  <si>
    <t>Total Módulo 5</t>
  </si>
  <si>
    <t>Lucro</t>
  </si>
  <si>
    <t>Tributos</t>
  </si>
  <si>
    <t>C.1. PIS</t>
  </si>
  <si>
    <t>C.2. COFINS</t>
  </si>
  <si>
    <t>C.3. ISS</t>
  </si>
  <si>
    <t>2. QUADRO-RESUMO DO CUSTO POR EMPREGADO</t>
  </si>
  <si>
    <t>Mão de obra vinculada à execução contratual (valor por empregado)</t>
  </si>
  <si>
    <t>Adicional de Férias</t>
  </si>
  <si>
    <t>PLANILHA DE CUSTOS E FORMAÇÃO DE PREÇOS (MODELO PARA A CONSOLIDAÇÃO E APRESENTAÇÃO DE PROPOSTAS)</t>
  </si>
  <si>
    <t>Cidade da Prestação de Serviço (Município-UF):</t>
  </si>
  <si>
    <t>Campinas-SP</t>
  </si>
  <si>
    <t>Item</t>
  </si>
  <si>
    <t>DETALHAMENTO DO OBJETO</t>
  </si>
  <si>
    <t>Treinamento / Curso de reciclagem</t>
  </si>
  <si>
    <t>Unidade de  Medida</t>
  </si>
  <si>
    <t>Quantidade total a contratar</t>
  </si>
  <si>
    <t>Uniforme</t>
  </si>
  <si>
    <t>Unidade</t>
  </si>
  <si>
    <t>Total</t>
  </si>
  <si>
    <t>Lançamento Concluído ?</t>
  </si>
  <si>
    <t>Todos Lançamentos das Planilhas foram concluídos ?</t>
  </si>
  <si>
    <t>Valor Mensal dos Serviços</t>
  </si>
  <si>
    <t>Valor Anual dos Serviços</t>
  </si>
  <si>
    <t>Área</t>
  </si>
  <si>
    <t>Local</t>
  </si>
  <si>
    <t>Função</t>
  </si>
  <si>
    <t>Turno</t>
  </si>
  <si>
    <t>Diurno</t>
  </si>
  <si>
    <t>Relação dos Locais, Funções e Turnos dos Serviços de Vigilância e Segurança Patrimonial</t>
  </si>
  <si>
    <t>Turnos</t>
  </si>
  <si>
    <t>Serviço / Local</t>
  </si>
  <si>
    <t xml:space="preserve">Total Geral </t>
  </si>
  <si>
    <t xml:space="preserve">Itens </t>
  </si>
  <si>
    <t>Qde 
Item
 por 
Func.</t>
  </si>
  <si>
    <t>Qde Item x Valor Unitário
 (R$)</t>
  </si>
  <si>
    <t>Peça</t>
  </si>
  <si>
    <t>Intervalo para troca de turno</t>
  </si>
  <si>
    <t>Unidade
 de 
Medida</t>
  </si>
  <si>
    <t xml:space="preserve">Vida Útil /
 Tempo considerado
 (Meses) </t>
  </si>
  <si>
    <t xml:space="preserve">Valor 
Unitário </t>
  </si>
  <si>
    <t>Quantidade
 de Postos</t>
  </si>
  <si>
    <t>3.1 QUADRO-RESUMO DO VALOR DOS SERVIÇOS</t>
  </si>
  <si>
    <t>3. QUADRO-RESUMO</t>
  </si>
  <si>
    <t>Soma de Quantidade
 de Postos</t>
  </si>
  <si>
    <t>Recepcionista Masculino</t>
  </si>
  <si>
    <t>Adicional de Insalubridade</t>
  </si>
  <si>
    <t>Incidência dos encargos aplicáveis do submódulo 2.2 sobre o Adicional de Férias e 13° Salário</t>
  </si>
  <si>
    <t>Recepcionista</t>
  </si>
  <si>
    <t>Submódulo 2.1 - 13º (décimo terceiro) Salário, e Adicional de Férias</t>
  </si>
  <si>
    <t>Vale Transporte</t>
  </si>
  <si>
    <t>Normas regulamentadoras (especificar)</t>
  </si>
  <si>
    <t>I</t>
  </si>
  <si>
    <t>J</t>
  </si>
  <si>
    <t>K</t>
  </si>
  <si>
    <t>L</t>
  </si>
  <si>
    <t>M</t>
  </si>
  <si>
    <t>N</t>
  </si>
  <si>
    <t>Férias sobre afastamento maternidade</t>
  </si>
  <si>
    <t>Adicional de Férias sobre afastamento maternidade</t>
  </si>
  <si>
    <t>FGTS sobre afastamento maternidade</t>
  </si>
  <si>
    <t>Ausência por enfermidade ≤ 15 dias</t>
  </si>
  <si>
    <t>Incidência da multa FGTS sobre os depósitos do FGTS</t>
  </si>
  <si>
    <t>Aviso-Prévio Indenizado</t>
  </si>
  <si>
    <t>Férias sobre Aviso-Prévio Indenizado</t>
  </si>
  <si>
    <t>Adicional de Férias sobre o Aviso-Prévio indenizado</t>
  </si>
  <si>
    <t>13º Salário sobre Aviso-Prévio Indenizado</t>
  </si>
  <si>
    <t>Incidência do FGTS sobre o Aviso-Prévio Indenizado</t>
  </si>
  <si>
    <t>Aviso-Prévio Trabalhado</t>
  </si>
  <si>
    <t>Férias sobre Aviso-Prévio trabalhado</t>
  </si>
  <si>
    <t>Adicional de Férias sobre o Aviso-Prévio trabalhado</t>
  </si>
  <si>
    <t>Incidência dos encargos do submódulo 2.2 sobre o Aviso-Prévio Trabalhado</t>
  </si>
  <si>
    <t>13º Salário sobre Aviso-Prévio trabalhado</t>
  </si>
  <si>
    <t>FGTS sobre o Aviso-Prévio Trabalhado</t>
  </si>
  <si>
    <t>Multa do FGTS sobre o Aviso-Prévio Trabalhado</t>
  </si>
  <si>
    <t>Incidência da multa FGTS sobre o Aviso-Prévio indenizado</t>
  </si>
  <si>
    <t>Férias</t>
  </si>
  <si>
    <t>Incidência dos encargos aplicáveis do submódulo 2.2 sobre Item A até E</t>
  </si>
  <si>
    <t>13º (décimo terceiro) Salário e Adicional de Férias</t>
  </si>
  <si>
    <t>Equipamentos e Materiais</t>
  </si>
  <si>
    <t>Faxineiro(a)</t>
  </si>
  <si>
    <t>Recepcionista Feminino</t>
  </si>
  <si>
    <t>PLANILHA DE CUSTOS E FORMAÇÃO DE PREÇOS 
(MODELO PARA A CONSOLIDAÇÃO E APRESENTAÇÃO DE PROPOSTAS)</t>
  </si>
  <si>
    <t>Horto Shopping Ouro Verde</t>
  </si>
  <si>
    <t>CEASA-Horto Shopping Ouro Verde</t>
  </si>
  <si>
    <t>CEASA Rod. Dom Pedro I</t>
  </si>
  <si>
    <t>13º (décimo terceiro) Salário, Adicional de Férias</t>
  </si>
  <si>
    <t>SENAI ou SENAC</t>
  </si>
  <si>
    <t>Valor base para Insalubridade (R$):</t>
  </si>
  <si>
    <t>Seguro de vida / invalidez</t>
  </si>
  <si>
    <t>Veículo Urbano de Carga Frigorífica - VUC</t>
  </si>
  <si>
    <t>Equipamento</t>
  </si>
  <si>
    <t>Qde.</t>
  </si>
  <si>
    <t>Termômetro digital</t>
  </si>
  <si>
    <t>Datalloger</t>
  </si>
  <si>
    <t>Caixas Plásticas vazadas (cor branca)</t>
  </si>
  <si>
    <t>Telefone Móvel</t>
  </si>
  <si>
    <t>Veículo de Carga Frigorífico</t>
  </si>
  <si>
    <t>Veículo de Carga Seca</t>
  </si>
  <si>
    <t>Total Geral</t>
  </si>
  <si>
    <t>Supervisor</t>
  </si>
  <si>
    <t>Relógio Ponto Biométrico</t>
  </si>
  <si>
    <t>Capa de chuva</t>
  </si>
  <si>
    <t>Combustível para 1.500 km/mês</t>
  </si>
  <si>
    <t>Item 
Mem. 
Descr.</t>
  </si>
  <si>
    <t>Custo 
Unitário
 (R$)</t>
  </si>
  <si>
    <t>Valor 
Unitário
 Mensal
 (R$)</t>
  </si>
  <si>
    <t xml:space="preserve">Calça </t>
  </si>
  <si>
    <t>Par</t>
  </si>
  <si>
    <t>Custo Total Mensal  (R$)</t>
  </si>
  <si>
    <t>Jaqueta com Identificação (Logomarca)</t>
  </si>
  <si>
    <t>Luva térmica para baixa temperatura</t>
  </si>
  <si>
    <t>Calçado de segurança com bico composite</t>
  </si>
  <si>
    <t>Calça térmica para baixa temperatura</t>
  </si>
  <si>
    <t>Japonna térmica para baixa temperatura</t>
  </si>
  <si>
    <t>Item Termo de Referência</t>
  </si>
  <si>
    <t>Custo 
Mensal
 (R$)</t>
  </si>
  <si>
    <t>Custo 
Mensal Unitário (R$)</t>
  </si>
  <si>
    <t>Qde</t>
  </si>
  <si>
    <t>Veículo Urb.Carga Frigorífica-VUC</t>
  </si>
  <si>
    <t>Custo Total de Itens por tipo de Veículo</t>
  </si>
  <si>
    <t>Quantidade de Veículos</t>
  </si>
  <si>
    <t>Veículo Urb.Carga
 Frigorífica-VUC</t>
  </si>
  <si>
    <t>Veículo de Carga
 Frigorífico</t>
  </si>
  <si>
    <t>Veículo de Carga
 Seca</t>
  </si>
  <si>
    <t>Quantidade de Funionários</t>
  </si>
  <si>
    <t>Custo Total do Item por Funcionário</t>
  </si>
  <si>
    <t xml:space="preserve">Transporte Rodoviário de Carga </t>
  </si>
  <si>
    <t>Quantidade de veículos</t>
  </si>
  <si>
    <t>Tipo de Veículo</t>
  </si>
  <si>
    <t>Quadro com detalhamento de Equipamento / Acessórios dos Veículos</t>
  </si>
  <si>
    <t>Quadro com detalhamento Custos para Utilização dos Veículos</t>
  </si>
  <si>
    <t>Assistência Médica, Odontológica, e, se aplicável, Familiar</t>
  </si>
  <si>
    <t>Equipamento / Acessórios</t>
  </si>
  <si>
    <t>EPI (ou equivalente)</t>
  </si>
  <si>
    <t>Ajudante de Carga (2 por Veículo)</t>
  </si>
  <si>
    <t>Motorista de Caminhão (1 por Veículo)</t>
  </si>
  <si>
    <t>Valor Total por Empregado  (sem Custos Indiretos, Tributos e Lucro)</t>
  </si>
  <si>
    <t>Tipo de Custos de Disponibilização do Veículo</t>
  </si>
  <si>
    <t>Valor Total do Serviço
 (D) = (B x C)</t>
  </si>
  <si>
    <t>Tipo de Veículos (A)</t>
  </si>
  <si>
    <t>Quantidade de veículo (C)</t>
  </si>
  <si>
    <t>Ajudante de Veículo de Carga Seca</t>
  </si>
  <si>
    <t>Ajudante de Veículo de Carga Frigorífica</t>
  </si>
  <si>
    <t>Motorista de Caminhão de Carga Frigorífica</t>
  </si>
  <si>
    <t>Motorista de Caminhão de Carga Seca</t>
  </si>
  <si>
    <t>Supervisor (% por Funcionários operacionais)</t>
  </si>
  <si>
    <t>Carrinho de transporte de carga (mínimo 200Kg)</t>
  </si>
  <si>
    <t>Quantidade total de Funcionários operacionais</t>
  </si>
  <si>
    <t>Touca Descartável</t>
  </si>
  <si>
    <t>Nº Item 
Termo de 
Referência</t>
  </si>
  <si>
    <t>Equipamentos / Materiais</t>
  </si>
  <si>
    <t xml:space="preserve">Vida Útil /
 Tempo 
considerado
 (Meses) </t>
  </si>
  <si>
    <t>Veículo de 
Carga Seca</t>
  </si>
  <si>
    <t>Veículo de Carga Frigorífica</t>
  </si>
  <si>
    <t>Veículo Urbano Carga Frigorífica - VUC</t>
  </si>
  <si>
    <t>%</t>
  </si>
  <si>
    <t>Custo Total Mensal por tipo de Veículo</t>
  </si>
  <si>
    <t>Custo Total Mensal pela quantidade de Veículos</t>
  </si>
  <si>
    <t>Valor mensal por veículo (B)</t>
  </si>
  <si>
    <t>Soma Custos Indiretos, Lucro e Tributos</t>
  </si>
  <si>
    <t>Custos Indiretos</t>
  </si>
  <si>
    <t>Quadro com detalhamento Custos dos Veículos</t>
  </si>
  <si>
    <t>Quadro com detalhamento de Equipamentos para Funcionários</t>
  </si>
  <si>
    <t>Custos de Disponibilização do Veículo</t>
  </si>
  <si>
    <t>Soma Custos Diretos com Veículos</t>
  </si>
  <si>
    <t>Descrição
 Termo de 
Referência</t>
  </si>
  <si>
    <t>Item 
Termo de 
Referência</t>
  </si>
  <si>
    <t>Veículos / 
Materiais / 
Equipamentos / 
Insumos diversos</t>
  </si>
  <si>
    <t xml:space="preserve">Vida
 Útil
 (Meses) </t>
  </si>
  <si>
    <t>Equipamento /
 Acessórios 
dos Veículos</t>
  </si>
  <si>
    <t>Veículos /
 Materiais /
 Equipamentos /
 Insumos diversos</t>
  </si>
  <si>
    <t>Custos Utilização
 dos Veículos</t>
  </si>
  <si>
    <t>Bota térmica para baixa temperatura</t>
  </si>
  <si>
    <t xml:space="preserve">Luva de proteção contra agentes mecânicos </t>
  </si>
  <si>
    <t>Funcionários operacionais por veículo</t>
  </si>
  <si>
    <t>Soma</t>
  </si>
  <si>
    <t>Funcionário não operacional (Supervisor)</t>
  </si>
  <si>
    <t>% considerado Funcionário não operacional</t>
  </si>
  <si>
    <t>Camiseta manga curta (Logomarca)</t>
  </si>
  <si>
    <t>Quadro com detalhamento de Uniforme para os Funcionários</t>
  </si>
  <si>
    <t>Quadro com detalhamento de EPI's para os Funcionários</t>
  </si>
  <si>
    <t>12.4.1</t>
  </si>
  <si>
    <t>11.8 e 12.2</t>
  </si>
  <si>
    <t>13.6.a)</t>
  </si>
  <si>
    <t>13.6.b)</t>
  </si>
  <si>
    <t>13.6.c)</t>
  </si>
  <si>
    <t>13.6.d)</t>
  </si>
  <si>
    <t>13.6.e)</t>
  </si>
  <si>
    <t>13.2.1.</t>
  </si>
  <si>
    <t>13.2.2.</t>
  </si>
  <si>
    <t>13.2.3.</t>
  </si>
  <si>
    <t>13.2.4.</t>
  </si>
  <si>
    <t>13.2.5.</t>
  </si>
  <si>
    <t>13.2.6.</t>
  </si>
  <si>
    <t>7.1.b)</t>
  </si>
  <si>
    <t>7.1.c)</t>
  </si>
  <si>
    <t>7.1.d)</t>
  </si>
  <si>
    <t>7.1.f); 7.3</t>
  </si>
  <si>
    <t>7.1.e); 7.2; 8.1.</t>
  </si>
  <si>
    <t>6.3.1.; 7.1.a)</t>
  </si>
  <si>
    <t>Manutenção preventiva e corretiva, com fornecimento, reposição e substituição de peças, acessórios e equipamentos;</t>
  </si>
  <si>
    <t>Fornecimento, instalação e substituição, quando necessário, dos adesivos de identificação dos veículos;</t>
  </si>
  <si>
    <t>Troca de pneus, alinhamento, balanceamento, cambagem e serviço de borracharia;</t>
  </si>
  <si>
    <t>Lavagem interna e externa dos veículos, incluindo a higienização interna do baú;</t>
  </si>
  <si>
    <t>Lavagem e higienização das caixas plásticas;</t>
  </si>
  <si>
    <t>Sistema de monitoramento e rastreamento de veículos;</t>
  </si>
  <si>
    <t>Instalação, aferição, manutenção e substituição de cronotacógrafos eletrônicos;</t>
  </si>
  <si>
    <t>Certificado de Registro e Licenciamento do Veículo (CRLV), IPVA, DPVAT e outros tributos aplicáveis;</t>
  </si>
  <si>
    <t>Seguro de responsabilidade civil e facultativa dos veículos;</t>
  </si>
  <si>
    <t>7.1.g)</t>
  </si>
  <si>
    <t>7.1.h)</t>
  </si>
  <si>
    <t>7.1.i)</t>
  </si>
  <si>
    <t>7.1.j)</t>
  </si>
  <si>
    <t>Ajudante de Carga de Veículo de Carga Frigorífica</t>
  </si>
  <si>
    <t>Ajudante de Carga de Veículo de Carga Seca</t>
  </si>
  <si>
    <t>Locação de veículo (valor unitário)</t>
  </si>
  <si>
    <t>Custo de Utilização Veículo</t>
  </si>
  <si>
    <t>Cortina plástica em PVC, incolor, em tirar verticais sobrepostas (portas traseiras e laterais) - Veículo Urb.Carga Frigorífica-VUC - Porta Traseira</t>
  </si>
  <si>
    <t>Cortina plástica em PVC, incolor, em tirar verticais sobrepostas (portas traseiras e laterais) - Veículo Urb.Carga Frigorífica-VUC - Porta Lateral</t>
  </si>
  <si>
    <t>Quadro com detalhamento Custos de Locação dos Veículos</t>
  </si>
  <si>
    <t>meses</t>
  </si>
  <si>
    <t xml:space="preserve">Valor para o período contratado    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</si>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</sst>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h:mm;@"/>
    <numFmt numFmtId="165" formatCode="#,##0.00_ ;[Red]\-#,##0.00\ "/>
    <numFmt numFmtId="166" formatCode="0.0000%"/>
    <numFmt numFmtId="167" formatCode="#,##0_ ;[Red]\-#,##0\ "/>
    <numFmt numFmtId="168" formatCode="&quot;R$&quot;* #,##0.00;[Red]\-&quot;R$&quot;* #,##0.00"/>
  </numFmts>
  <fonts count="15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0" fillId="3" borderId="4" xfId="0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4" xfId="0" pivotButton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168" fontId="0" fillId="0" borderId="4" xfId="0" applyNumberFormat="1" applyBorder="1" applyAlignment="1">
      <alignment vertical="center" wrapText="1"/>
    </xf>
    <xf numFmtId="165" fontId="12" fillId="6" borderId="4" xfId="0" applyNumberFormat="1" applyFont="1" applyFill="1" applyBorder="1" applyAlignment="1" applyProtection="1">
      <alignment horizontal="right" vertical="center" wrapText="1"/>
      <protection locked="0"/>
    </xf>
    <xf numFmtId="168" fontId="12" fillId="6" borderId="4" xfId="0" applyNumberFormat="1" applyFont="1" applyFill="1" applyBorder="1" applyAlignment="1" applyProtection="1">
      <alignment vertical="center" wrapText="1"/>
      <protection locked="0"/>
    </xf>
    <xf numFmtId="0" fontId="0" fillId="6" borderId="4" xfId="0" applyFill="1" applyBorder="1" applyAlignment="1" applyProtection="1">
      <alignment horizontal="center" vertical="center" wrapText="1"/>
      <protection locked="0"/>
    </xf>
    <xf numFmtId="168" fontId="0" fillId="6" borderId="4" xfId="0" applyNumberFormat="1" applyFill="1" applyBorder="1" applyAlignment="1" applyProtection="1">
      <alignment vertical="center" wrapText="1"/>
      <protection locked="0"/>
    </xf>
    <xf numFmtId="167" fontId="0" fillId="6" borderId="4" xfId="0" applyNumberFormat="1" applyFill="1" applyBorder="1" applyAlignment="1" applyProtection="1">
      <alignment horizontal="center" vertical="center" wrapText="1"/>
      <protection locked="0"/>
    </xf>
    <xf numFmtId="165" fontId="0" fillId="6" borderId="4" xfId="0" applyNumberFormat="1" applyFill="1" applyBorder="1" applyAlignment="1" applyProtection="1">
      <alignment horizontal="right" vertical="center" wrapText="1"/>
      <protection locked="0"/>
    </xf>
    <xf numFmtId="165" fontId="0" fillId="6" borderId="4" xfId="0" applyNumberFormat="1" applyFill="1" applyBorder="1" applyAlignment="1" applyProtection="1">
      <alignment horizontal="center" vertical="center" wrapText="1"/>
      <protection locked="0"/>
    </xf>
    <xf numFmtId="10" fontId="0" fillId="6" borderId="4" xfId="0" applyNumberFormat="1" applyFill="1" applyBorder="1" applyAlignment="1" applyProtection="1">
      <alignment horizontal="center" vertical="center" wrapText="1"/>
      <protection locked="0"/>
    </xf>
    <xf numFmtId="166" fontId="0" fillId="6" borderId="4" xfId="0" applyNumberForma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165" fontId="0" fillId="0" borderId="0" xfId="0" applyNumberFormat="1" applyAlignment="1">
      <alignment horizontal="right" vertical="center"/>
    </xf>
    <xf numFmtId="0" fontId="12" fillId="4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167" fontId="12" fillId="5" borderId="4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167" fontId="12" fillId="8" borderId="4" xfId="0" applyNumberFormat="1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68" fontId="12" fillId="0" borderId="4" xfId="0" applyNumberFormat="1" applyFont="1" applyBorder="1" applyAlignment="1">
      <alignment vertical="center" wrapText="1"/>
    </xf>
    <xf numFmtId="167" fontId="12" fillId="0" borderId="4" xfId="0" applyNumberFormat="1" applyFont="1" applyBorder="1" applyAlignment="1">
      <alignment horizontal="center" vertical="center" wrapText="1"/>
    </xf>
    <xf numFmtId="167" fontId="12" fillId="7" borderId="4" xfId="0" applyNumberFormat="1" applyFont="1" applyFill="1" applyBorder="1" applyAlignment="1">
      <alignment horizontal="center" vertical="center" wrapText="1"/>
    </xf>
    <xf numFmtId="168" fontId="0" fillId="7" borderId="4" xfId="0" applyNumberForma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68" fontId="12" fillId="0" borderId="6" xfId="0" applyNumberFormat="1" applyFont="1" applyBorder="1" applyAlignment="1">
      <alignment vertical="center" wrapText="1"/>
    </xf>
    <xf numFmtId="167" fontId="12" fillId="0" borderId="6" xfId="0" applyNumberFormat="1" applyFont="1" applyBorder="1" applyAlignment="1">
      <alignment horizontal="center" vertical="center" wrapText="1"/>
    </xf>
    <xf numFmtId="168" fontId="0" fillId="0" borderId="6" xfId="0" applyNumberFormat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/>
    </xf>
    <xf numFmtId="168" fontId="0" fillId="3" borderId="4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/>
    <xf numFmtId="167" fontId="12" fillId="4" borderId="4" xfId="0" applyNumberFormat="1" applyFont="1" applyFill="1" applyBorder="1" applyAlignment="1">
      <alignment horizontal="center" vertical="center" wrapText="1"/>
    </xf>
    <xf numFmtId="165" fontId="0" fillId="5" borderId="4" xfId="0" applyNumberFormat="1" applyFill="1" applyBorder="1" applyAlignment="1">
      <alignment horizontal="right" vertical="center" wrapText="1"/>
    </xf>
    <xf numFmtId="1" fontId="12" fillId="3" borderId="4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165" fontId="12" fillId="0" borderId="4" xfId="0" applyNumberFormat="1" applyFont="1" applyBorder="1" applyAlignment="1">
      <alignment horizontal="right" vertical="center" wrapText="1"/>
    </xf>
    <xf numFmtId="165" fontId="0" fillId="0" borderId="4" xfId="0" applyNumberFormat="1" applyBorder="1" applyAlignment="1">
      <alignment horizontal="right" vertical="center" wrapText="1"/>
    </xf>
    <xf numFmtId="165" fontId="0" fillId="7" borderId="4" xfId="0" applyNumberForma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vertical="center" wrapText="1"/>
    </xf>
    <xf numFmtId="44" fontId="0" fillId="0" borderId="0" xfId="0" applyNumberFormat="1"/>
    <xf numFmtId="0" fontId="13" fillId="3" borderId="4" xfId="0" applyFont="1" applyFill="1" applyBorder="1" applyAlignment="1">
      <alignment horizontal="center" vertical="center" wrapText="1"/>
    </xf>
    <xf numFmtId="10" fontId="0" fillId="7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0" fontId="0" fillId="5" borderId="4" xfId="0" applyNumberFormat="1" applyFill="1" applyBorder="1" applyAlignment="1">
      <alignment horizontal="center" vertical="center" wrapText="1"/>
    </xf>
    <xf numFmtId="166" fontId="0" fillId="5" borderId="4" xfId="0" applyNumberForma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vertical="center" wrapText="1"/>
    </xf>
    <xf numFmtId="165" fontId="0" fillId="5" borderId="4" xfId="0" applyNumberFormat="1" applyFill="1" applyBorder="1" applyAlignment="1">
      <alignment vertical="center" wrapText="1"/>
    </xf>
    <xf numFmtId="0" fontId="12" fillId="7" borderId="4" xfId="0" applyFont="1" applyFill="1" applyBorder="1" applyAlignment="1">
      <alignment horizontal="center" vertical="center" wrapText="1"/>
    </xf>
    <xf numFmtId="168" fontId="0" fillId="5" borderId="4" xfId="0" applyNumberFormat="1" applyFill="1" applyBorder="1" applyAlignment="1">
      <alignment vertical="center" wrapText="1"/>
    </xf>
    <xf numFmtId="0" fontId="12" fillId="4" borderId="4" xfId="0" applyFont="1" applyFill="1" applyBorder="1" applyAlignment="1">
      <alignment horizontal="center" vertical="center"/>
    </xf>
    <xf numFmtId="168" fontId="0" fillId="4" borderId="4" xfId="0" applyNumberFormat="1" applyFill="1" applyBorder="1" applyAlignment="1">
      <alignment vertical="center" wrapText="1"/>
    </xf>
    <xf numFmtId="0" fontId="12" fillId="5" borderId="4" xfId="0" applyFont="1" applyFill="1" applyBorder="1" applyAlignment="1">
      <alignment horizontal="center" vertical="center"/>
    </xf>
    <xf numFmtId="3" fontId="0" fillId="5" borderId="4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10" fontId="0" fillId="5" borderId="4" xfId="1" applyNumberFormat="1" applyFont="1" applyFill="1" applyBorder="1" applyAlignment="1" applyProtection="1">
      <alignment horizontal="center" vertical="center" wrapText="1"/>
    </xf>
    <xf numFmtId="168" fontId="0" fillId="4" borderId="4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8" fontId="0" fillId="0" borderId="3" xfId="0" applyNumberFormat="1" applyBorder="1" applyAlignment="1">
      <alignment vertical="center" wrapText="1"/>
    </xf>
    <xf numFmtId="168" fontId="0" fillId="0" borderId="8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168" fontId="0" fillId="0" borderId="2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8" fontId="0" fillId="0" borderId="10" xfId="0" applyNumberFormat="1" applyBorder="1" applyAlignment="1">
      <alignment vertical="center" wrapText="1"/>
    </xf>
    <xf numFmtId="1" fontId="0" fillId="5" borderId="9" xfId="0" applyNumberForma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0" fillId="6" borderId="4" xfId="0" applyNumberFormat="1" applyFill="1" applyBorder="1" applyAlignment="1" applyProtection="1">
      <alignment horizontal="center" vertical="center"/>
      <protection locked="0"/>
    </xf>
    <xf numFmtId="164" fontId="0" fillId="6" borderId="4" xfId="0" applyNumberForma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right" vertical="center"/>
    </xf>
    <xf numFmtId="0" fontId="13" fillId="4" borderId="4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12" fillId="5" borderId="4" xfId="0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/>
    </xf>
    <xf numFmtId="0" fontId="0" fillId="6" borderId="4" xfId="0" applyFill="1" applyBorder="1" applyAlignment="1" applyProtection="1">
      <alignment horizontal="left" vertical="center" wrapText="1"/>
      <protection locked="0"/>
    </xf>
    <xf numFmtId="3" fontId="0" fillId="5" borderId="4" xfId="0" applyNumberForma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right" vertical="center"/>
    </xf>
    <xf numFmtId="0" fontId="0" fillId="5" borderId="4" xfId="0" applyFill="1" applyBorder="1" applyAlignment="1">
      <alignment horizontal="center" vertical="center"/>
    </xf>
    <xf numFmtId="0" fontId="0" fillId="5" borderId="9" xfId="0" applyFill="1" applyBorder="1" applyAlignment="1">
      <alignment horizontal="right" vertical="center"/>
    </xf>
    <xf numFmtId="0" fontId="0" fillId="5" borderId="10" xfId="0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166" fontId="0" fillId="0" borderId="4" xfId="0" applyNumberFormat="1" applyFill="1" applyBorder="1" applyAlignment="1" applyProtection="1">
      <alignment horizontal="center" vertical="center" wrapText="1"/>
    </xf>
  </cellXfs>
  <cellStyles count="2">
    <cellStyle name="Normal" xfId="0" builtinId="0"/>
    <cellStyle name="Porcentagem" xfId="1" builtinId="5"/>
  </cellStyles>
  <dxfs count="30">
    <dxf>
      <font>
        <sz val="10"/>
      </font>
    </dxf>
    <dxf>
      <font>
        <sz val="10"/>
      </font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horizontal="left" readingOrder="0"/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onio.camargo" refreshedDate="45173.651686342593" createdVersion="8" refreshedVersion="8" minRefreshableVersion="3" recordCount="3" xr:uid="{9A173F16-923C-452A-B37F-A2EB55D62AAD}">
  <cacheSource type="worksheet">
    <worksheetSource ref="A3:E6" sheet="Postos de Trabalho"/>
  </cacheSource>
  <cacheFields count="5">
    <cacheField name="Área" numFmtId="0">
      <sharedItems count="6">
        <s v="CEASA-Horto Shopping Ouro Verde"/>
        <s v="Recepcionista Masculino"/>
        <s v="Recepcionista Feminino"/>
        <s v="Refeitório" u="1"/>
        <s v="CEASA Campinas (sede)" u="1"/>
        <s v="Horto Shopping Ouro Verde                       " u="1"/>
      </sharedItems>
    </cacheField>
    <cacheField name="Local" numFmtId="0">
      <sharedItems/>
    </cacheField>
    <cacheField name="Função" numFmtId="0">
      <sharedItems count="2">
        <s v="Faxineiro(a)"/>
        <s v="Recepcionista"/>
      </sharedItems>
    </cacheField>
    <cacheField name="Turno" numFmtId="0">
      <sharedItems count="1">
        <s v="Diurno"/>
      </sharedItems>
    </cacheField>
    <cacheField name="Quantidade_x000a_ de Postos" numFmtId="0">
      <sharedItems containsSemiMixedTypes="0" containsString="0" containsNumber="1" containsInteger="1" minValue="1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s v="Horto Shopping Ouro Verde"/>
    <x v="0"/>
    <x v="0"/>
    <n v="3"/>
  </r>
  <r>
    <x v="1"/>
    <s v="CEASA Rod. Dom Pedro I"/>
    <x v="1"/>
    <x v="0"/>
    <n v="1"/>
  </r>
  <r>
    <x v="2"/>
    <s v="CEASA Rod. Dom Pedro I"/>
    <x v="1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8FF12F-2819-4BA2-83F7-12C339236999}" name="Tabela dinâmica1" cacheId="0" applyNumberFormats="0" applyBorderFormats="0" applyFontFormats="0" applyPatternFormats="0" applyAlignmentFormats="0" applyWidthHeightFormats="1" dataCaption="Valores" grandTotalCaption="Total Geral " updatedVersion="8" minRefreshableVersion="3" useAutoFormatting="1" itemPrintTitles="1" createdVersion="5" indent="0" outline="1" outlineData="1" multipleFieldFilters="0" rowHeaderCaption="Serviço / Local" colHeaderCaption="Turnos">
  <location ref="A5:C12" firstHeaderRow="1" firstDataRow="2" firstDataCol="1"/>
  <pivotFields count="5">
    <pivotField axis="axisRow" showAll="0" defaultSubtotal="0">
      <items count="6">
        <item m="1" x="5"/>
        <item m="1" x="3"/>
        <item x="1"/>
        <item x="2"/>
        <item x="0"/>
        <item m="1" x="4"/>
      </items>
    </pivotField>
    <pivotField showAll="0"/>
    <pivotField axis="axisRow" showAll="0">
      <items count="3">
        <item x="0"/>
        <item x="1"/>
        <item t="default"/>
      </items>
    </pivotField>
    <pivotField axis="axisCol" showAll="0" defaultSubtotal="0">
      <items count="1">
        <item x="0"/>
      </items>
    </pivotField>
    <pivotField dataField="1" showAll="0" defaultSubtotal="0"/>
  </pivotFields>
  <rowFields count="2">
    <field x="2"/>
    <field x="0"/>
  </rowFields>
  <rowItems count="6">
    <i>
      <x/>
    </i>
    <i r="1">
      <x v="4"/>
    </i>
    <i>
      <x v="1"/>
    </i>
    <i r="1">
      <x v="2"/>
    </i>
    <i r="1">
      <x v="3"/>
    </i>
    <i t="grand">
      <x/>
    </i>
  </rowItems>
  <colFields count="1">
    <field x="3"/>
  </colFields>
  <colItems count="2">
    <i>
      <x/>
    </i>
    <i t="grand">
      <x/>
    </i>
  </colItems>
  <dataFields count="1">
    <dataField name="Soma de Quantidade_x000a_ de Postos" fld="4" baseField="0" baseItem="0"/>
  </dataFields>
  <formats count="30">
    <format dxfId="29">
      <pivotArea type="all" dataOnly="0" outline="0" fieldPosition="0"/>
    </format>
    <format dxfId="28">
      <pivotArea outline="0" collapsedLevelsAreSubtotals="1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fieldPosition="0">
        <references count="1">
          <reference field="2" count="0"/>
        </references>
      </pivotArea>
    </format>
    <format dxfId="24">
      <pivotArea dataOnly="0" labelOnly="1" grandRow="1" outline="0" fieldPosition="0"/>
    </format>
    <format dxfId="23">
      <pivotArea dataOnly="0" labelOnly="1" grandCol="1" outline="0" fieldPosition="0"/>
    </format>
    <format dxfId="22">
      <pivotArea field="2" type="button" dataOnly="0" labelOnly="1" outline="0" axis="axisRow" fieldPosition="0"/>
    </format>
    <format dxfId="21">
      <pivotArea dataOnly="0" labelOnly="1" fieldPosition="0">
        <references count="1">
          <reference field="2" count="0"/>
        </references>
      </pivotArea>
    </format>
    <format dxfId="20">
      <pivotArea dataOnly="0" labelOnly="1" grandRow="1" outline="0" fieldPosition="0"/>
    </format>
    <format dxfId="19">
      <pivotArea dataOnly="0" labelOnly="1" fieldPosition="0">
        <references count="1">
          <reference field="3" count="0"/>
        </references>
      </pivotArea>
    </format>
    <format dxfId="18">
      <pivotArea dataOnly="0" labelOnly="1" grandCol="1" outline="0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fieldPosition="0">
        <references count="1">
          <reference field="2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3" count="0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dataOnly="0" labelOnly="1" fieldPosition="0">
        <references count="1">
          <reference field="2" count="0"/>
        </references>
      </pivotArea>
    </format>
    <format dxfId="7">
      <pivotArea dataOnly="0" labelOnly="1" grandRow="1" outline="0" fieldPosition="0"/>
    </format>
    <format dxfId="6">
      <pivotArea type="origin" dataOnly="0" labelOnly="1" outline="0" fieldPosition="0"/>
    </format>
    <format dxfId="5">
      <pivotArea field="2" type="button" dataOnly="0" labelOnly="1" outline="0" axis="axisRow" fieldPosition="0"/>
    </format>
    <format dxfId="4">
      <pivotArea field="3" type="button" dataOnly="0" labelOnly="1" outline="0" axis="axisCol" fieldPosition="0"/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ColWidth="34.28515625" defaultRowHeight="15" x14ac:dyDescent="0.25"/>
  <cols>
    <col min="1" max="1" width="32.5703125" style="5" bestFit="1" customWidth="1"/>
    <col min="2" max="2" width="23.7109375" style="5" bestFit="1" customWidth="1"/>
    <col min="3" max="3" width="12.28515625" style="5" bestFit="1" customWidth="1"/>
    <col min="4" max="4" width="10.28515625" style="3" bestFit="1" customWidth="1"/>
    <col min="5" max="5" width="14.85546875" style="3" bestFit="1" customWidth="1"/>
    <col min="6" max="16384" width="34.28515625" style="5"/>
  </cols>
  <sheetData>
    <row r="1" spans="1:5" s="1" customFormat="1" ht="31.15" customHeight="1" x14ac:dyDescent="0.25">
      <c r="A1" s="104" t="s">
        <v>161</v>
      </c>
      <c r="B1" s="105"/>
      <c r="C1" s="105"/>
      <c r="D1" s="105"/>
      <c r="E1" s="105"/>
    </row>
    <row r="2" spans="1:5" ht="4.9000000000000004" customHeight="1" x14ac:dyDescent="0.25"/>
    <row r="3" spans="1:5" s="2" customFormat="1" ht="30" x14ac:dyDescent="0.25">
      <c r="A3" s="16" t="s">
        <v>103</v>
      </c>
      <c r="B3" s="16" t="s">
        <v>104</v>
      </c>
      <c r="C3" s="16" t="s">
        <v>105</v>
      </c>
      <c r="D3" s="16" t="s">
        <v>106</v>
      </c>
      <c r="E3" s="16" t="s">
        <v>120</v>
      </c>
    </row>
    <row r="4" spans="1:5" x14ac:dyDescent="0.25">
      <c r="A4" s="6" t="s">
        <v>163</v>
      </c>
      <c r="B4" s="6" t="s">
        <v>162</v>
      </c>
      <c r="C4" s="6" t="s">
        <v>159</v>
      </c>
      <c r="D4" s="4" t="s">
        <v>107</v>
      </c>
      <c r="E4" s="4">
        <v>3</v>
      </c>
    </row>
    <row r="5" spans="1:5" x14ac:dyDescent="0.25">
      <c r="A5" s="6" t="s">
        <v>124</v>
      </c>
      <c r="B5" s="6" t="s">
        <v>164</v>
      </c>
      <c r="C5" s="6" t="s">
        <v>127</v>
      </c>
      <c r="D5" s="4" t="s">
        <v>107</v>
      </c>
      <c r="E5" s="4">
        <v>1</v>
      </c>
    </row>
    <row r="6" spans="1:5" x14ac:dyDescent="0.25">
      <c r="A6" s="7" t="s">
        <v>160</v>
      </c>
      <c r="B6" s="7" t="s">
        <v>164</v>
      </c>
      <c r="C6" s="7" t="s">
        <v>127</v>
      </c>
      <c r="D6" s="8" t="s">
        <v>107</v>
      </c>
      <c r="E6" s="8">
        <v>1</v>
      </c>
    </row>
    <row r="7" spans="1:5" x14ac:dyDescent="0.25">
      <c r="A7" s="6"/>
      <c r="B7" s="6"/>
      <c r="C7" s="6"/>
      <c r="D7" s="4"/>
      <c r="E7" s="4"/>
    </row>
  </sheetData>
  <autoFilter ref="A3:E7" xr:uid="{00000000-0009-0000-0000-000000000000}"/>
  <mergeCells count="1">
    <mergeCell ref="A1:E1"/>
  </mergeCells>
  <printOptions horizontalCentered="1"/>
  <pageMargins left="0.19685039370078741" right="0.19685039370078741" top="0.98425196850393704" bottom="0.39370078740157483" header="0.19685039370078741" footer="0.19685039370078741"/>
  <pageSetup paperSize="9" orientation="portrait" r:id="rId1"/>
  <headerFooter>
    <oddHeader>&amp;C&amp;G</oddHeader>
    <oddFooter>&amp;C&amp;F / &amp;A - Página &amp;P de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413BA-A964-4119-B35C-2390B433DAEA}">
  <sheetPr>
    <pageSetUpPr fitToPage="1"/>
  </sheetPr>
  <dimension ref="A1:H141"/>
  <sheetViews>
    <sheetView showGridLines="0" zoomScaleNormal="100" zoomScaleSheetLayoutView="100" workbookViewId="0">
      <pane xSplit="1" ySplit="7" topLeftCell="B8" activePane="bottomRight" state="frozen"/>
      <selection activeCell="A14" sqref="A14:C14"/>
      <selection pane="topRight" activeCell="A14" sqref="A14:C14"/>
      <selection pane="bottomLeft" activeCell="A14" sqref="A14:C14"/>
      <selection pane="bottomRight" activeCell="B8" sqref="B8:D8"/>
    </sheetView>
  </sheetViews>
  <sheetFormatPr defaultColWidth="9.140625" defaultRowHeight="15.75" x14ac:dyDescent="0.25"/>
  <cols>
    <col min="1" max="1" width="4.7109375" style="1" bestFit="1" customWidth="1"/>
    <col min="2" max="2" width="39.85546875" style="1" bestFit="1" customWidth="1"/>
    <col min="3" max="7" width="17.7109375" style="1" customWidth="1"/>
    <col min="8" max="8" width="12.7109375" style="1" customWidth="1"/>
    <col min="9" max="9" width="12" style="1" customWidth="1"/>
    <col min="10" max="10" width="15.140625" style="1" customWidth="1"/>
    <col min="11" max="16384" width="9.140625" style="1"/>
  </cols>
  <sheetData>
    <row r="1" spans="1:7" x14ac:dyDescent="0.25">
      <c r="A1" s="118" t="s">
        <v>88</v>
      </c>
      <c r="B1" s="118"/>
      <c r="C1" s="118"/>
      <c r="D1" s="118"/>
      <c r="E1" s="118"/>
      <c r="F1" s="118"/>
      <c r="G1" s="118"/>
    </row>
    <row r="2" spans="1:7" ht="4.9000000000000004" customHeight="1" x14ac:dyDescent="0.25"/>
    <row r="3" spans="1:7" s="33" customFormat="1" ht="15" x14ac:dyDescent="0.25">
      <c r="A3" s="134" t="s">
        <v>14</v>
      </c>
      <c r="B3" s="134"/>
      <c r="C3" s="134"/>
      <c r="D3" s="134"/>
      <c r="E3" s="134"/>
      <c r="F3" s="134"/>
      <c r="G3" s="134"/>
    </row>
    <row r="4" spans="1:7" s="33" customFormat="1" ht="4.9000000000000004" customHeight="1" x14ac:dyDescent="0.25"/>
    <row r="5" spans="1:7" s="33" customFormat="1" ht="15" x14ac:dyDescent="0.25">
      <c r="A5" s="135" t="s">
        <v>15</v>
      </c>
      <c r="B5" s="135"/>
      <c r="C5" s="135"/>
      <c r="D5" s="135"/>
      <c r="E5" s="135"/>
      <c r="F5" s="135"/>
      <c r="G5" s="135"/>
    </row>
    <row r="6" spans="1:7" s="33" customFormat="1" ht="15" x14ac:dyDescent="0.25">
      <c r="A6" s="111" t="s">
        <v>16</v>
      </c>
      <c r="B6" s="111"/>
      <c r="C6" s="111"/>
      <c r="D6" s="111"/>
      <c r="E6" s="111"/>
      <c r="F6" s="111"/>
      <c r="G6" s="111"/>
    </row>
    <row r="7" spans="1:7" s="33" customFormat="1" ht="15" x14ac:dyDescent="0.25">
      <c r="A7" s="4">
        <v>1</v>
      </c>
      <c r="B7" s="136" t="s">
        <v>13</v>
      </c>
      <c r="C7" s="136"/>
      <c r="D7" s="136"/>
      <c r="E7" s="113" t="s">
        <v>223</v>
      </c>
      <c r="F7" s="113"/>
      <c r="G7" s="113"/>
    </row>
    <row r="8" spans="1:7" s="33" customFormat="1" ht="15" x14ac:dyDescent="0.25">
      <c r="A8" s="4">
        <v>2</v>
      </c>
      <c r="B8" s="136" t="s">
        <v>17</v>
      </c>
      <c r="C8" s="136"/>
      <c r="D8" s="136"/>
      <c r="E8" s="113"/>
      <c r="F8" s="113"/>
      <c r="G8" s="113"/>
    </row>
    <row r="9" spans="1:7" s="33" customFormat="1" ht="15" x14ac:dyDescent="0.25">
      <c r="A9" s="4">
        <v>3</v>
      </c>
      <c r="B9" s="136" t="s">
        <v>18</v>
      </c>
      <c r="C9" s="136"/>
      <c r="D9" s="136"/>
      <c r="E9" s="113"/>
      <c r="F9" s="113"/>
      <c r="G9" s="113"/>
    </row>
    <row r="10" spans="1:7" s="33" customFormat="1" ht="15" x14ac:dyDescent="0.25">
      <c r="A10" s="4">
        <v>4</v>
      </c>
      <c r="B10" s="136" t="s">
        <v>19</v>
      </c>
      <c r="C10" s="136"/>
      <c r="D10" s="136"/>
      <c r="E10" s="113"/>
      <c r="F10" s="113"/>
      <c r="G10" s="113"/>
    </row>
    <row r="11" spans="1:7" s="33" customFormat="1" ht="15" x14ac:dyDescent="0.25">
      <c r="A11" s="4">
        <v>5</v>
      </c>
      <c r="B11" s="136" t="s">
        <v>20</v>
      </c>
      <c r="C11" s="136"/>
      <c r="D11" s="136"/>
      <c r="E11" s="113"/>
      <c r="F11" s="113"/>
      <c r="G11" s="113"/>
    </row>
    <row r="12" spans="1:7" s="33" customFormat="1" ht="15" x14ac:dyDescent="0.25">
      <c r="A12" s="137" t="s">
        <v>21</v>
      </c>
      <c r="B12" s="137"/>
      <c r="C12" s="137"/>
      <c r="D12" s="137"/>
      <c r="E12" s="137"/>
      <c r="F12" s="137"/>
      <c r="G12" s="137"/>
    </row>
    <row r="13" spans="1:7" s="33" customFormat="1" ht="4.9000000000000004" customHeight="1" x14ac:dyDescent="0.25"/>
    <row r="14" spans="1:7" x14ac:dyDescent="0.25">
      <c r="A14" s="134" t="s">
        <v>22</v>
      </c>
      <c r="B14" s="134"/>
      <c r="C14" s="134"/>
      <c r="D14" s="134"/>
      <c r="E14" s="134"/>
      <c r="F14" s="134"/>
      <c r="G14" s="134"/>
    </row>
    <row r="15" spans="1:7" ht="4.9000000000000004" customHeight="1" x14ac:dyDescent="0.25">
      <c r="A15" s="35"/>
      <c r="B15" s="35"/>
      <c r="C15" s="35"/>
      <c r="D15" s="35"/>
      <c r="E15" s="35"/>
      <c r="F15" s="35"/>
      <c r="G15" s="35"/>
    </row>
    <row r="16" spans="1:7" x14ac:dyDescent="0.25">
      <c r="A16" s="74">
        <v>1</v>
      </c>
      <c r="B16" s="138" t="s">
        <v>23</v>
      </c>
      <c r="C16" s="138"/>
      <c r="D16" s="138"/>
      <c r="E16" s="138"/>
      <c r="F16" s="74" t="s">
        <v>38</v>
      </c>
      <c r="G16" s="74" t="s">
        <v>24</v>
      </c>
    </row>
    <row r="17" spans="1:7" x14ac:dyDescent="0.25">
      <c r="A17" s="34" t="s">
        <v>5</v>
      </c>
      <c r="B17" s="139" t="s">
        <v>25</v>
      </c>
      <c r="C17" s="139"/>
      <c r="D17" s="139"/>
      <c r="E17" s="139"/>
      <c r="F17" s="75"/>
      <c r="G17" s="28"/>
    </row>
    <row r="18" spans="1:7" x14ac:dyDescent="0.25">
      <c r="A18" s="34" t="s">
        <v>7</v>
      </c>
      <c r="B18" s="76" t="s">
        <v>125</v>
      </c>
      <c r="C18" s="142" t="s">
        <v>167</v>
      </c>
      <c r="D18" s="142"/>
      <c r="E18" s="29"/>
      <c r="F18" s="30">
        <v>0</v>
      </c>
      <c r="G18" s="70">
        <f>ROUND((E18*F18),2)</f>
        <v>0</v>
      </c>
    </row>
    <row r="19" spans="1:7" x14ac:dyDescent="0.25">
      <c r="A19" s="34" t="s">
        <v>8</v>
      </c>
      <c r="B19" s="143" t="s">
        <v>29</v>
      </c>
      <c r="C19" s="143"/>
      <c r="D19" s="143"/>
      <c r="E19" s="143"/>
      <c r="F19" s="30"/>
      <c r="G19" s="28">
        <v>0</v>
      </c>
    </row>
    <row r="20" spans="1:7" x14ac:dyDescent="0.25">
      <c r="A20" s="140" t="s">
        <v>30</v>
      </c>
      <c r="B20" s="140"/>
      <c r="C20" s="140"/>
      <c r="D20" s="140"/>
      <c r="E20" s="140"/>
      <c r="F20" s="140"/>
      <c r="G20" s="66">
        <f>ROUND((SUM(G17:G19)),2)</f>
        <v>0</v>
      </c>
    </row>
    <row r="21" spans="1:7" ht="4.9000000000000004" customHeight="1" x14ac:dyDescent="0.25">
      <c r="A21" s="35"/>
      <c r="B21" s="35"/>
      <c r="C21" s="35"/>
      <c r="D21" s="35"/>
      <c r="E21" s="35"/>
      <c r="F21" s="35"/>
      <c r="G21" s="35"/>
    </row>
    <row r="22" spans="1:7" ht="4.9000000000000004" customHeight="1" x14ac:dyDescent="0.25">
      <c r="A22" s="35"/>
      <c r="B22" s="35"/>
      <c r="C22" s="35"/>
      <c r="D22" s="35"/>
      <c r="E22" s="35"/>
      <c r="F22" s="35"/>
      <c r="G22" s="35"/>
    </row>
    <row r="23" spans="1:7" ht="15.6" customHeight="1" x14ac:dyDescent="0.25">
      <c r="A23" s="134" t="s">
        <v>31</v>
      </c>
      <c r="B23" s="134"/>
      <c r="C23" s="134"/>
      <c r="D23" s="134"/>
      <c r="E23" s="134"/>
      <c r="F23" s="134"/>
      <c r="G23" s="134"/>
    </row>
    <row r="24" spans="1:7" ht="4.9000000000000004" customHeight="1" x14ac:dyDescent="0.25">
      <c r="A24" s="78"/>
      <c r="B24" s="35"/>
      <c r="C24" s="35"/>
      <c r="D24" s="35"/>
      <c r="E24" s="35"/>
      <c r="F24" s="35"/>
      <c r="G24" s="35"/>
    </row>
    <row r="25" spans="1:7" x14ac:dyDescent="0.25">
      <c r="A25" s="138" t="s">
        <v>128</v>
      </c>
      <c r="B25" s="138"/>
      <c r="C25" s="138"/>
      <c r="D25" s="138"/>
      <c r="E25" s="138"/>
      <c r="F25" s="138"/>
      <c r="G25" s="138"/>
    </row>
    <row r="26" spans="1:7" ht="4.9000000000000004" customHeight="1" x14ac:dyDescent="0.25">
      <c r="A26" s="35"/>
      <c r="B26" s="35"/>
      <c r="C26" s="35"/>
      <c r="D26" s="35"/>
      <c r="E26" s="35"/>
      <c r="F26" s="35"/>
      <c r="G26" s="35"/>
    </row>
    <row r="27" spans="1:7" x14ac:dyDescent="0.25">
      <c r="A27" s="77" t="s">
        <v>32</v>
      </c>
      <c r="B27" s="140" t="s">
        <v>157</v>
      </c>
      <c r="C27" s="140"/>
      <c r="D27" s="140"/>
      <c r="E27" s="140"/>
      <c r="F27" s="140"/>
      <c r="G27" s="77" t="s">
        <v>24</v>
      </c>
    </row>
    <row r="28" spans="1:7" x14ac:dyDescent="0.25">
      <c r="A28" s="34" t="s">
        <v>5</v>
      </c>
      <c r="B28" s="139" t="s">
        <v>33</v>
      </c>
      <c r="C28" s="139"/>
      <c r="D28" s="139"/>
      <c r="E28" s="139"/>
      <c r="F28" s="139"/>
      <c r="G28" s="28">
        <f>ROUND((G20/12),2)</f>
        <v>0</v>
      </c>
    </row>
    <row r="29" spans="1:7" ht="15.6" customHeight="1" x14ac:dyDescent="0.25">
      <c r="A29" s="34" t="s">
        <v>7</v>
      </c>
      <c r="B29" s="139" t="s">
        <v>87</v>
      </c>
      <c r="C29" s="139"/>
      <c r="D29" s="139"/>
      <c r="E29" s="139"/>
      <c r="F29" s="139"/>
      <c r="G29" s="28">
        <f>ROUND((G20/12/3),2)</f>
        <v>0</v>
      </c>
    </row>
    <row r="30" spans="1:7" ht="15.6" customHeight="1" x14ac:dyDescent="0.25">
      <c r="A30" s="34" t="s">
        <v>8</v>
      </c>
      <c r="B30" s="139" t="s">
        <v>126</v>
      </c>
      <c r="C30" s="139"/>
      <c r="D30" s="139"/>
      <c r="E30" s="139"/>
      <c r="F30" s="139"/>
      <c r="G30" s="28">
        <f>ROUND(((G28+G29)*F44),2)</f>
        <v>0</v>
      </c>
    </row>
    <row r="31" spans="1:7" x14ac:dyDescent="0.25">
      <c r="A31" s="140" t="s">
        <v>34</v>
      </c>
      <c r="B31" s="140"/>
      <c r="C31" s="140"/>
      <c r="D31" s="140"/>
      <c r="E31" s="140"/>
      <c r="F31" s="140"/>
      <c r="G31" s="66">
        <f>ROUND((SUM(G28:G30)),2)</f>
        <v>0</v>
      </c>
    </row>
    <row r="32" spans="1:7" ht="4.9000000000000004" customHeight="1" x14ac:dyDescent="0.25">
      <c r="A32" s="35"/>
      <c r="B32" s="35"/>
      <c r="C32" s="35"/>
      <c r="D32" s="35"/>
      <c r="E32" s="35"/>
      <c r="F32" s="35"/>
      <c r="G32" s="35"/>
    </row>
    <row r="33" spans="1:7" x14ac:dyDescent="0.25">
      <c r="A33" s="138" t="s">
        <v>35</v>
      </c>
      <c r="B33" s="138"/>
      <c r="C33" s="138"/>
      <c r="D33" s="138"/>
      <c r="E33" s="138"/>
      <c r="F33" s="138"/>
      <c r="G33" s="138"/>
    </row>
    <row r="34" spans="1:7" ht="4.9000000000000004" customHeight="1" x14ac:dyDescent="0.25">
      <c r="A34" s="76"/>
      <c r="B34" s="76"/>
      <c r="C34" s="76"/>
      <c r="D34" s="76"/>
      <c r="E34" s="76"/>
      <c r="F34" s="76"/>
      <c r="G34" s="76"/>
    </row>
    <row r="35" spans="1:7" x14ac:dyDescent="0.25">
      <c r="A35" s="77" t="s">
        <v>36</v>
      </c>
      <c r="B35" s="141" t="s">
        <v>37</v>
      </c>
      <c r="C35" s="141"/>
      <c r="D35" s="141"/>
      <c r="E35" s="141"/>
      <c r="F35" s="77" t="s">
        <v>38</v>
      </c>
      <c r="G35" s="77" t="s">
        <v>24</v>
      </c>
    </row>
    <row r="36" spans="1:7" x14ac:dyDescent="0.25">
      <c r="A36" s="34" t="s">
        <v>5</v>
      </c>
      <c r="B36" s="139" t="s">
        <v>39</v>
      </c>
      <c r="C36" s="139"/>
      <c r="D36" s="139"/>
      <c r="E36" s="139"/>
      <c r="F36" s="30">
        <v>0.2</v>
      </c>
      <c r="G36" s="70">
        <f>ROUND(($G$20*F36),2)</f>
        <v>0</v>
      </c>
    </row>
    <row r="37" spans="1:7" x14ac:dyDescent="0.25">
      <c r="A37" s="34" t="s">
        <v>7</v>
      </c>
      <c r="B37" s="139" t="s">
        <v>40</v>
      </c>
      <c r="C37" s="139"/>
      <c r="D37" s="139"/>
      <c r="E37" s="139"/>
      <c r="F37" s="30">
        <v>2.5000000000000001E-2</v>
      </c>
      <c r="G37" s="70">
        <f t="shared" ref="G37:G43" si="0">ROUND(($G$20*F37),2)</f>
        <v>0</v>
      </c>
    </row>
    <row r="38" spans="1:7" x14ac:dyDescent="0.25">
      <c r="A38" s="34" t="s">
        <v>8</v>
      </c>
      <c r="B38" s="139" t="s">
        <v>41</v>
      </c>
      <c r="C38" s="139"/>
      <c r="D38" s="139"/>
      <c r="E38" s="139"/>
      <c r="F38" s="30">
        <v>0.03</v>
      </c>
      <c r="G38" s="70">
        <f t="shared" si="0"/>
        <v>0</v>
      </c>
    </row>
    <row r="39" spans="1:7" x14ac:dyDescent="0.25">
      <c r="A39" s="34" t="s">
        <v>10</v>
      </c>
      <c r="B39" s="139" t="s">
        <v>42</v>
      </c>
      <c r="C39" s="139"/>
      <c r="D39" s="139"/>
      <c r="E39" s="139"/>
      <c r="F39" s="30">
        <v>1.4999999999999999E-2</v>
      </c>
      <c r="G39" s="70">
        <f t="shared" si="0"/>
        <v>0</v>
      </c>
    </row>
    <row r="40" spans="1:7" x14ac:dyDescent="0.25">
      <c r="A40" s="34" t="s">
        <v>26</v>
      </c>
      <c r="B40" s="139" t="s">
        <v>166</v>
      </c>
      <c r="C40" s="139"/>
      <c r="D40" s="139"/>
      <c r="E40" s="139"/>
      <c r="F40" s="30">
        <v>0.01</v>
      </c>
      <c r="G40" s="70">
        <f t="shared" si="0"/>
        <v>0</v>
      </c>
    </row>
    <row r="41" spans="1:7" x14ac:dyDescent="0.25">
      <c r="A41" s="34" t="s">
        <v>27</v>
      </c>
      <c r="B41" s="139" t="s">
        <v>43</v>
      </c>
      <c r="C41" s="139"/>
      <c r="D41" s="139"/>
      <c r="E41" s="139"/>
      <c r="F41" s="30">
        <v>6.0000000000000001E-3</v>
      </c>
      <c r="G41" s="70">
        <f t="shared" si="0"/>
        <v>0</v>
      </c>
    </row>
    <row r="42" spans="1:7" x14ac:dyDescent="0.25">
      <c r="A42" s="34" t="s">
        <v>28</v>
      </c>
      <c r="B42" s="139" t="s">
        <v>44</v>
      </c>
      <c r="C42" s="139"/>
      <c r="D42" s="139"/>
      <c r="E42" s="139"/>
      <c r="F42" s="30">
        <v>2E-3</v>
      </c>
      <c r="G42" s="70">
        <f t="shared" si="0"/>
        <v>0</v>
      </c>
    </row>
    <row r="43" spans="1:7" x14ac:dyDescent="0.25">
      <c r="A43" s="34" t="s">
        <v>45</v>
      </c>
      <c r="B43" s="139" t="s">
        <v>46</v>
      </c>
      <c r="C43" s="139"/>
      <c r="D43" s="139"/>
      <c r="E43" s="139"/>
      <c r="F43" s="30">
        <v>0.08</v>
      </c>
      <c r="G43" s="70">
        <f t="shared" si="0"/>
        <v>0</v>
      </c>
    </row>
    <row r="44" spans="1:7" ht="15.6" customHeight="1" x14ac:dyDescent="0.25">
      <c r="A44" s="140" t="s">
        <v>47</v>
      </c>
      <c r="B44" s="140"/>
      <c r="C44" s="140"/>
      <c r="D44" s="140"/>
      <c r="E44" s="140"/>
      <c r="F44" s="79">
        <f>SUM(F36:F43)</f>
        <v>0.36800000000000005</v>
      </c>
      <c r="G44" s="66">
        <f>SUM(G36:G43)</f>
        <v>0</v>
      </c>
    </row>
    <row r="45" spans="1:7" ht="4.9000000000000004" customHeight="1" x14ac:dyDescent="0.25">
      <c r="A45" s="35"/>
      <c r="B45" s="35"/>
      <c r="C45" s="35"/>
      <c r="D45" s="35"/>
      <c r="E45" s="35"/>
      <c r="F45" s="35"/>
      <c r="G45" s="35"/>
    </row>
    <row r="46" spans="1:7" x14ac:dyDescent="0.25">
      <c r="A46" s="138" t="s">
        <v>48</v>
      </c>
      <c r="B46" s="138"/>
      <c r="C46" s="138"/>
      <c r="D46" s="138"/>
      <c r="E46" s="138"/>
      <c r="F46" s="138"/>
      <c r="G46" s="138"/>
    </row>
    <row r="47" spans="1:7" ht="4.9000000000000004" customHeight="1" x14ac:dyDescent="0.25">
      <c r="A47" s="35"/>
      <c r="B47" s="35"/>
      <c r="C47" s="35"/>
      <c r="D47" s="35"/>
      <c r="E47" s="35"/>
      <c r="F47" s="35"/>
      <c r="G47" s="35"/>
    </row>
    <row r="48" spans="1:7" x14ac:dyDescent="0.25">
      <c r="A48" s="77" t="s">
        <v>49</v>
      </c>
      <c r="B48" s="140" t="s">
        <v>50</v>
      </c>
      <c r="C48" s="140"/>
      <c r="D48" s="140"/>
      <c r="E48" s="140"/>
      <c r="F48" s="140"/>
      <c r="G48" s="77" t="s">
        <v>24</v>
      </c>
    </row>
    <row r="49" spans="1:7" ht="15.6" customHeight="1" x14ac:dyDescent="0.25">
      <c r="A49" s="34" t="s">
        <v>5</v>
      </c>
      <c r="B49" s="139" t="s">
        <v>129</v>
      </c>
      <c r="C49" s="139"/>
      <c r="D49" s="139"/>
      <c r="E49" s="139"/>
      <c r="F49" s="139"/>
      <c r="G49" s="28">
        <v>0</v>
      </c>
    </row>
    <row r="50" spans="1:7" x14ac:dyDescent="0.25">
      <c r="A50" s="34" t="s">
        <v>7</v>
      </c>
      <c r="B50" s="139" t="s">
        <v>51</v>
      </c>
      <c r="C50" s="139"/>
      <c r="D50" s="139"/>
      <c r="E50" s="139"/>
      <c r="F50" s="139"/>
      <c r="G50" s="28">
        <v>0</v>
      </c>
    </row>
    <row r="51" spans="1:7" x14ac:dyDescent="0.25">
      <c r="A51" s="34" t="s">
        <v>8</v>
      </c>
      <c r="B51" s="139" t="s">
        <v>211</v>
      </c>
      <c r="C51" s="139"/>
      <c r="D51" s="139"/>
      <c r="E51" s="139"/>
      <c r="F51" s="139"/>
      <c r="G51" s="28">
        <v>0</v>
      </c>
    </row>
    <row r="52" spans="1:7" x14ac:dyDescent="0.25">
      <c r="A52" s="34" t="s">
        <v>10</v>
      </c>
      <c r="B52" s="139" t="s">
        <v>168</v>
      </c>
      <c r="C52" s="139"/>
      <c r="D52" s="139"/>
      <c r="E52" s="139"/>
      <c r="F52" s="139"/>
      <c r="G52" s="28">
        <v>0</v>
      </c>
    </row>
    <row r="53" spans="1:7" x14ac:dyDescent="0.25">
      <c r="A53" s="34" t="s">
        <v>26</v>
      </c>
      <c r="B53" s="139" t="s">
        <v>52</v>
      </c>
      <c r="C53" s="139"/>
      <c r="D53" s="139"/>
      <c r="E53" s="139"/>
      <c r="F53" s="139"/>
      <c r="G53" s="28">
        <v>0</v>
      </c>
    </row>
    <row r="54" spans="1:7" x14ac:dyDescent="0.25">
      <c r="A54" s="34" t="s">
        <v>27</v>
      </c>
      <c r="B54" s="143" t="s">
        <v>130</v>
      </c>
      <c r="C54" s="143"/>
      <c r="D54" s="143"/>
      <c r="E54" s="143"/>
      <c r="F54" s="143"/>
      <c r="G54" s="28">
        <v>0</v>
      </c>
    </row>
    <row r="55" spans="1:7" x14ac:dyDescent="0.25">
      <c r="A55" s="34" t="s">
        <v>28</v>
      </c>
      <c r="B55" s="143" t="s">
        <v>29</v>
      </c>
      <c r="C55" s="143"/>
      <c r="D55" s="143"/>
      <c r="E55" s="143"/>
      <c r="F55" s="143"/>
      <c r="G55" s="28">
        <v>0</v>
      </c>
    </row>
    <row r="56" spans="1:7" x14ac:dyDescent="0.25">
      <c r="A56" s="140" t="s">
        <v>53</v>
      </c>
      <c r="B56" s="140"/>
      <c r="C56" s="140"/>
      <c r="D56" s="140"/>
      <c r="E56" s="140"/>
      <c r="F56" s="140"/>
      <c r="G56" s="66">
        <f>ROUND((SUM(G49:G55)),2)</f>
        <v>0</v>
      </c>
    </row>
    <row r="57" spans="1:7" ht="4.9000000000000004" customHeight="1" x14ac:dyDescent="0.25">
      <c r="A57" s="35"/>
      <c r="B57" s="35"/>
      <c r="C57" s="35"/>
      <c r="D57" s="35"/>
      <c r="E57" s="35"/>
      <c r="F57" s="35"/>
      <c r="G57" s="35"/>
    </row>
    <row r="58" spans="1:7" x14ac:dyDescent="0.25">
      <c r="A58" s="138" t="s">
        <v>54</v>
      </c>
      <c r="B58" s="138"/>
      <c r="C58" s="138"/>
      <c r="D58" s="138"/>
      <c r="E58" s="138"/>
      <c r="F58" s="138"/>
      <c r="G58" s="138"/>
    </row>
    <row r="59" spans="1:7" ht="4.9000000000000004" customHeight="1" x14ac:dyDescent="0.25">
      <c r="A59" s="35"/>
      <c r="B59" s="35"/>
      <c r="C59" s="35"/>
      <c r="D59" s="35"/>
      <c r="E59" s="35"/>
      <c r="F59" s="35"/>
      <c r="G59" s="35"/>
    </row>
    <row r="60" spans="1:7" x14ac:dyDescent="0.25">
      <c r="A60" s="74">
        <v>2</v>
      </c>
      <c r="B60" s="138" t="s">
        <v>55</v>
      </c>
      <c r="C60" s="138"/>
      <c r="D60" s="138"/>
      <c r="E60" s="138"/>
      <c r="F60" s="138"/>
      <c r="G60" s="74" t="s">
        <v>24</v>
      </c>
    </row>
    <row r="61" spans="1:7" x14ac:dyDescent="0.25">
      <c r="A61" s="34" t="s">
        <v>32</v>
      </c>
      <c r="B61" s="139" t="s">
        <v>165</v>
      </c>
      <c r="C61" s="139"/>
      <c r="D61" s="139"/>
      <c r="E61" s="139"/>
      <c r="F61" s="139"/>
      <c r="G61" s="70">
        <f>G31</f>
        <v>0</v>
      </c>
    </row>
    <row r="62" spans="1:7" x14ac:dyDescent="0.25">
      <c r="A62" s="34" t="s">
        <v>36</v>
      </c>
      <c r="B62" s="139" t="s">
        <v>56</v>
      </c>
      <c r="C62" s="139"/>
      <c r="D62" s="139"/>
      <c r="E62" s="139"/>
      <c r="F62" s="139"/>
      <c r="G62" s="70">
        <f>G44</f>
        <v>0</v>
      </c>
    </row>
    <row r="63" spans="1:7" x14ac:dyDescent="0.25">
      <c r="A63" s="34" t="s">
        <v>49</v>
      </c>
      <c r="B63" s="139" t="s">
        <v>50</v>
      </c>
      <c r="C63" s="139"/>
      <c r="D63" s="139"/>
      <c r="E63" s="139"/>
      <c r="F63" s="139"/>
      <c r="G63" s="70">
        <f>G56</f>
        <v>0</v>
      </c>
    </row>
    <row r="64" spans="1:7" x14ac:dyDescent="0.25">
      <c r="A64" s="140" t="s">
        <v>57</v>
      </c>
      <c r="B64" s="140"/>
      <c r="C64" s="140"/>
      <c r="D64" s="140"/>
      <c r="E64" s="140"/>
      <c r="F64" s="140"/>
      <c r="G64" s="66">
        <f>SUM(G61:G63)</f>
        <v>0</v>
      </c>
    </row>
    <row r="65" spans="1:7" ht="4.9000000000000004" customHeight="1" x14ac:dyDescent="0.25">
      <c r="A65" s="35"/>
      <c r="B65" s="35"/>
      <c r="C65" s="35"/>
      <c r="D65" s="35"/>
      <c r="E65" s="35"/>
      <c r="F65" s="35"/>
      <c r="G65" s="35"/>
    </row>
    <row r="66" spans="1:7" ht="4.9000000000000004" customHeight="1" x14ac:dyDescent="0.25">
      <c r="A66" s="35"/>
      <c r="B66" s="35"/>
      <c r="C66" s="35"/>
      <c r="D66" s="35"/>
      <c r="E66" s="35"/>
      <c r="F66" s="35"/>
      <c r="G66" s="35"/>
    </row>
    <row r="67" spans="1:7" ht="15.6" customHeight="1" x14ac:dyDescent="0.25">
      <c r="A67" s="134" t="s">
        <v>58</v>
      </c>
      <c r="B67" s="134"/>
      <c r="C67" s="134"/>
      <c r="D67" s="134"/>
      <c r="E67" s="134"/>
      <c r="F67" s="134"/>
      <c r="G67" s="134"/>
    </row>
    <row r="68" spans="1:7" ht="4.9000000000000004" customHeight="1" x14ac:dyDescent="0.25">
      <c r="A68" s="35"/>
      <c r="B68" s="35"/>
      <c r="C68" s="35"/>
      <c r="D68" s="35"/>
      <c r="E68" s="35"/>
      <c r="F68" s="35"/>
      <c r="G68" s="35"/>
    </row>
    <row r="69" spans="1:7" x14ac:dyDescent="0.25">
      <c r="A69" s="74">
        <v>3</v>
      </c>
      <c r="B69" s="138" t="s">
        <v>59</v>
      </c>
      <c r="C69" s="138"/>
      <c r="D69" s="138"/>
      <c r="E69" s="138"/>
      <c r="F69" s="74" t="s">
        <v>38</v>
      </c>
      <c r="G69" s="74" t="s">
        <v>24</v>
      </c>
    </row>
    <row r="70" spans="1:7" x14ac:dyDescent="0.25">
      <c r="A70" s="34" t="s">
        <v>5</v>
      </c>
      <c r="B70" s="139" t="s">
        <v>142</v>
      </c>
      <c r="C70" s="139"/>
      <c r="D70" s="139"/>
      <c r="E70" s="139"/>
      <c r="F70" s="31">
        <v>0</v>
      </c>
      <c r="G70" s="70">
        <f>ROUND(($G$20*F70),2)</f>
        <v>0</v>
      </c>
    </row>
    <row r="71" spans="1:7" x14ac:dyDescent="0.25">
      <c r="A71" s="34" t="s">
        <v>7</v>
      </c>
      <c r="B71" s="139" t="s">
        <v>143</v>
      </c>
      <c r="C71" s="139"/>
      <c r="D71" s="139"/>
      <c r="E71" s="139"/>
      <c r="F71" s="31">
        <f>1/12</f>
        <v>8.3333333333333329E-2</v>
      </c>
      <c r="G71" s="70">
        <f>ROUND(($G$70*F71),2)</f>
        <v>0</v>
      </c>
    </row>
    <row r="72" spans="1:7" x14ac:dyDescent="0.25">
      <c r="A72" s="34" t="s">
        <v>8</v>
      </c>
      <c r="B72" s="139" t="s">
        <v>144</v>
      </c>
      <c r="C72" s="139"/>
      <c r="D72" s="139"/>
      <c r="E72" s="139"/>
      <c r="F72" s="31">
        <f>F71/3</f>
        <v>2.7777777777777776E-2</v>
      </c>
      <c r="G72" s="70">
        <f>ROUND(($G$70*F72),2)</f>
        <v>0</v>
      </c>
    </row>
    <row r="73" spans="1:7" x14ac:dyDescent="0.25">
      <c r="A73" s="34" t="s">
        <v>10</v>
      </c>
      <c r="B73" s="139" t="s">
        <v>145</v>
      </c>
      <c r="C73" s="139"/>
      <c r="D73" s="139"/>
      <c r="E73" s="139"/>
      <c r="F73" s="31">
        <f>1/12</f>
        <v>8.3333333333333329E-2</v>
      </c>
      <c r="G73" s="70">
        <f>ROUND(($G$70*F73),2)</f>
        <v>0</v>
      </c>
    </row>
    <row r="74" spans="1:7" ht="15.6" customHeight="1" x14ac:dyDescent="0.25">
      <c r="A74" s="34" t="s">
        <v>26</v>
      </c>
      <c r="B74" s="139" t="s">
        <v>146</v>
      </c>
      <c r="C74" s="139"/>
      <c r="D74" s="139"/>
      <c r="E74" s="139"/>
      <c r="F74" s="31">
        <v>0</v>
      </c>
      <c r="G74" s="70">
        <f t="shared" ref="G74:G76" si="1">ROUND(($G$20*F74),2)</f>
        <v>0</v>
      </c>
    </row>
    <row r="75" spans="1:7" ht="15.6" customHeight="1" x14ac:dyDescent="0.25">
      <c r="A75" s="34" t="s">
        <v>27</v>
      </c>
      <c r="B75" s="139" t="s">
        <v>154</v>
      </c>
      <c r="C75" s="139"/>
      <c r="D75" s="139"/>
      <c r="E75" s="139"/>
      <c r="F75" s="31">
        <v>0</v>
      </c>
      <c r="G75" s="70">
        <f t="shared" si="1"/>
        <v>0</v>
      </c>
    </row>
    <row r="76" spans="1:7" x14ac:dyDescent="0.25">
      <c r="A76" s="34" t="s">
        <v>28</v>
      </c>
      <c r="B76" s="139" t="s">
        <v>147</v>
      </c>
      <c r="C76" s="139"/>
      <c r="D76" s="139"/>
      <c r="E76" s="139"/>
      <c r="F76" s="31">
        <v>0</v>
      </c>
      <c r="G76" s="70">
        <f t="shared" si="1"/>
        <v>0</v>
      </c>
    </row>
    <row r="77" spans="1:7" x14ac:dyDescent="0.25">
      <c r="A77" s="34" t="s">
        <v>45</v>
      </c>
      <c r="B77" s="139" t="s">
        <v>148</v>
      </c>
      <c r="C77" s="139"/>
      <c r="D77" s="139"/>
      <c r="E77" s="139"/>
      <c r="F77" s="31">
        <f>1/12</f>
        <v>8.3333333333333329E-2</v>
      </c>
      <c r="G77" s="70">
        <f>ROUND(($G$76*F77),2)</f>
        <v>0</v>
      </c>
    </row>
    <row r="78" spans="1:7" x14ac:dyDescent="0.25">
      <c r="A78" s="34" t="s">
        <v>131</v>
      </c>
      <c r="B78" s="139" t="s">
        <v>149</v>
      </c>
      <c r="C78" s="139"/>
      <c r="D78" s="139"/>
      <c r="E78" s="139"/>
      <c r="F78" s="31">
        <f>F77/3</f>
        <v>2.7777777777777776E-2</v>
      </c>
      <c r="G78" s="70">
        <f>ROUND(($G$76*F78),2)</f>
        <v>0</v>
      </c>
    </row>
    <row r="79" spans="1:7" ht="15.6" customHeight="1" x14ac:dyDescent="0.25">
      <c r="A79" s="34" t="s">
        <v>132</v>
      </c>
      <c r="B79" s="139" t="s">
        <v>150</v>
      </c>
      <c r="C79" s="139"/>
      <c r="D79" s="139"/>
      <c r="E79" s="139"/>
      <c r="F79" s="31">
        <f>F44</f>
        <v>0.36800000000000005</v>
      </c>
      <c r="G79" s="70">
        <f>ROUND(($G$76*F79),2)</f>
        <v>0</v>
      </c>
    </row>
    <row r="80" spans="1:7" x14ac:dyDescent="0.25">
      <c r="A80" s="34" t="s">
        <v>133</v>
      </c>
      <c r="B80" s="139" t="s">
        <v>151</v>
      </c>
      <c r="C80" s="139"/>
      <c r="D80" s="139"/>
      <c r="E80" s="139"/>
      <c r="F80" s="31">
        <f>1/12</f>
        <v>8.3333333333333329E-2</v>
      </c>
      <c r="G80" s="70">
        <f>ROUND(($G$76*F80),2)</f>
        <v>0</v>
      </c>
    </row>
    <row r="81" spans="1:8" ht="15.6" customHeight="1" x14ac:dyDescent="0.25">
      <c r="A81" s="34" t="s">
        <v>134</v>
      </c>
      <c r="B81" s="139" t="s">
        <v>152</v>
      </c>
      <c r="C81" s="139"/>
      <c r="D81" s="139"/>
      <c r="E81" s="139"/>
      <c r="F81" s="31">
        <v>0.08</v>
      </c>
      <c r="G81" s="70">
        <f>ROUND(($G$76*F81),2)</f>
        <v>0</v>
      </c>
    </row>
    <row r="82" spans="1:8" ht="15.6" customHeight="1" x14ac:dyDescent="0.25">
      <c r="A82" s="34" t="s">
        <v>135</v>
      </c>
      <c r="B82" s="139" t="s">
        <v>153</v>
      </c>
      <c r="C82" s="139"/>
      <c r="D82" s="139"/>
      <c r="E82" s="139"/>
      <c r="F82" s="31">
        <v>0</v>
      </c>
      <c r="G82" s="70">
        <f t="shared" ref="G82:G83" si="2">ROUND(($G$20*F82),2)</f>
        <v>0</v>
      </c>
    </row>
    <row r="83" spans="1:8" x14ac:dyDescent="0.25">
      <c r="A83" s="34" t="s">
        <v>136</v>
      </c>
      <c r="B83" s="136" t="s">
        <v>141</v>
      </c>
      <c r="C83" s="136"/>
      <c r="D83" s="136"/>
      <c r="E83" s="136"/>
      <c r="F83" s="31">
        <v>0</v>
      </c>
      <c r="G83" s="70">
        <f t="shared" si="2"/>
        <v>0</v>
      </c>
    </row>
    <row r="84" spans="1:8" ht="15.6" customHeight="1" x14ac:dyDescent="0.25">
      <c r="A84" s="140" t="s">
        <v>60</v>
      </c>
      <c r="B84" s="140"/>
      <c r="C84" s="140"/>
      <c r="D84" s="140"/>
      <c r="E84" s="140"/>
      <c r="F84" s="80">
        <f>SUM(F70:F82)</f>
        <v>0.8368888888888889</v>
      </c>
      <c r="G84" s="66">
        <f>SUM(G70:G82)</f>
        <v>0</v>
      </c>
    </row>
    <row r="85" spans="1:8" ht="4.9000000000000004" customHeight="1" x14ac:dyDescent="0.25">
      <c r="A85" s="35"/>
      <c r="B85" s="35"/>
      <c r="C85" s="35"/>
      <c r="D85" s="35"/>
      <c r="E85" s="35"/>
      <c r="F85" s="35"/>
      <c r="G85" s="35"/>
    </row>
    <row r="86" spans="1:8" ht="4.9000000000000004" customHeight="1" x14ac:dyDescent="0.25">
      <c r="A86" s="35"/>
      <c r="B86" s="35"/>
      <c r="C86" s="35"/>
      <c r="D86" s="35"/>
      <c r="E86" s="35"/>
      <c r="F86" s="35"/>
      <c r="G86" s="35"/>
    </row>
    <row r="87" spans="1:8" ht="15.6" customHeight="1" x14ac:dyDescent="0.25">
      <c r="A87" s="134" t="s">
        <v>61</v>
      </c>
      <c r="B87" s="134"/>
      <c r="C87" s="134"/>
      <c r="D87" s="134"/>
      <c r="E87" s="134"/>
      <c r="F87" s="134"/>
      <c r="G87" s="134"/>
    </row>
    <row r="88" spans="1:8" ht="4.9000000000000004" customHeight="1" x14ac:dyDescent="0.25">
      <c r="A88" s="35"/>
      <c r="B88" s="35"/>
      <c r="C88" s="35"/>
      <c r="D88" s="35"/>
      <c r="E88" s="35"/>
      <c r="F88" s="35"/>
      <c r="G88" s="35"/>
    </row>
    <row r="89" spans="1:8" x14ac:dyDescent="0.25">
      <c r="A89" s="138" t="s">
        <v>62</v>
      </c>
      <c r="B89" s="138"/>
      <c r="C89" s="138"/>
      <c r="D89" s="138"/>
      <c r="E89" s="138"/>
      <c r="F89" s="138"/>
      <c r="G89" s="138"/>
    </row>
    <row r="90" spans="1:8" ht="4.9000000000000004" customHeight="1" x14ac:dyDescent="0.25">
      <c r="A90" s="78"/>
      <c r="B90" s="35"/>
      <c r="C90" s="35"/>
      <c r="D90" s="35"/>
      <c r="E90" s="35"/>
      <c r="F90" s="35"/>
      <c r="G90" s="35"/>
    </row>
    <row r="91" spans="1:8" x14ac:dyDescent="0.25">
      <c r="A91" s="77" t="s">
        <v>63</v>
      </c>
      <c r="B91" s="140" t="s">
        <v>64</v>
      </c>
      <c r="C91" s="140"/>
      <c r="D91" s="140"/>
      <c r="E91" s="140"/>
      <c r="F91" s="77" t="s">
        <v>38</v>
      </c>
      <c r="G91" s="77" t="s">
        <v>24</v>
      </c>
    </row>
    <row r="92" spans="1:8" ht="15.6" customHeight="1" x14ac:dyDescent="0.25">
      <c r="A92" s="34" t="s">
        <v>5</v>
      </c>
      <c r="B92" s="139" t="s">
        <v>155</v>
      </c>
      <c r="C92" s="139"/>
      <c r="D92" s="139"/>
      <c r="E92" s="139"/>
      <c r="F92" s="31">
        <v>0</v>
      </c>
      <c r="G92" s="70">
        <f>ROUND(($G$20*F92),2)</f>
        <v>0</v>
      </c>
      <c r="H92" s="81"/>
    </row>
    <row r="93" spans="1:8" ht="15.6" customHeight="1" x14ac:dyDescent="0.25">
      <c r="A93" s="34" t="s">
        <v>7</v>
      </c>
      <c r="B93" s="139" t="s">
        <v>140</v>
      </c>
      <c r="C93" s="139"/>
      <c r="D93" s="139"/>
      <c r="E93" s="139"/>
      <c r="F93" s="31">
        <v>0</v>
      </c>
      <c r="G93" s="70">
        <f t="shared" ref="G93:G102" si="3">ROUND(($G$20*F93),2)</f>
        <v>0</v>
      </c>
      <c r="H93" s="82"/>
    </row>
    <row r="94" spans="1:8" x14ac:dyDescent="0.25">
      <c r="A94" s="34" t="s">
        <v>8</v>
      </c>
      <c r="B94" s="139" t="s">
        <v>64</v>
      </c>
      <c r="C94" s="139"/>
      <c r="D94" s="139"/>
      <c r="E94" s="139"/>
      <c r="F94" s="31">
        <v>0</v>
      </c>
      <c r="G94" s="70">
        <f t="shared" si="3"/>
        <v>0</v>
      </c>
    </row>
    <row r="95" spans="1:8" x14ac:dyDescent="0.25">
      <c r="A95" s="34" t="s">
        <v>10</v>
      </c>
      <c r="B95" s="139" t="s">
        <v>65</v>
      </c>
      <c r="C95" s="139"/>
      <c r="D95" s="139"/>
      <c r="E95" s="139"/>
      <c r="F95" s="31">
        <v>0</v>
      </c>
      <c r="G95" s="70">
        <f t="shared" si="3"/>
        <v>0</v>
      </c>
    </row>
    <row r="96" spans="1:8" x14ac:dyDescent="0.25">
      <c r="A96" s="34" t="s">
        <v>26</v>
      </c>
      <c r="B96" s="139" t="s">
        <v>66</v>
      </c>
      <c r="C96" s="139"/>
      <c r="D96" s="139"/>
      <c r="E96" s="139"/>
      <c r="F96" s="31">
        <v>0</v>
      </c>
      <c r="G96" s="70">
        <f t="shared" si="3"/>
        <v>0</v>
      </c>
    </row>
    <row r="97" spans="1:7" x14ac:dyDescent="0.25">
      <c r="A97" s="34" t="s">
        <v>27</v>
      </c>
      <c r="B97" s="139" t="s">
        <v>156</v>
      </c>
      <c r="C97" s="139"/>
      <c r="D97" s="139"/>
      <c r="E97" s="139"/>
      <c r="F97" s="150">
        <f>F44</f>
        <v>0.36800000000000005</v>
      </c>
      <c r="G97" s="70">
        <f>ROUND((SUM(G92:G96)*F97),2)</f>
        <v>0</v>
      </c>
    </row>
    <row r="98" spans="1:7" x14ac:dyDescent="0.25">
      <c r="A98" s="34" t="s">
        <v>28</v>
      </c>
      <c r="B98" s="139" t="s">
        <v>67</v>
      </c>
      <c r="C98" s="139"/>
      <c r="D98" s="139"/>
      <c r="E98" s="139"/>
      <c r="F98" s="31">
        <v>0</v>
      </c>
      <c r="G98" s="71">
        <f t="shared" si="3"/>
        <v>0</v>
      </c>
    </row>
    <row r="99" spans="1:7" x14ac:dyDescent="0.25">
      <c r="A99" s="34" t="s">
        <v>45</v>
      </c>
      <c r="B99" s="139" t="s">
        <v>137</v>
      </c>
      <c r="C99" s="139"/>
      <c r="D99" s="139"/>
      <c r="E99" s="139"/>
      <c r="F99" s="31">
        <f>1/12</f>
        <v>8.3333333333333329E-2</v>
      </c>
      <c r="G99" s="70">
        <f>ROUND(($G$98*F99),2)</f>
        <v>0</v>
      </c>
    </row>
    <row r="100" spans="1:7" x14ac:dyDescent="0.25">
      <c r="A100" s="34" t="s">
        <v>131</v>
      </c>
      <c r="B100" s="139" t="s">
        <v>138</v>
      </c>
      <c r="C100" s="139"/>
      <c r="D100" s="139"/>
      <c r="E100" s="139"/>
      <c r="F100" s="31">
        <f>F99/3</f>
        <v>2.7777777777777776E-2</v>
      </c>
      <c r="G100" s="70">
        <f>ROUND(($G$98*F100),2)</f>
        <v>0</v>
      </c>
    </row>
    <row r="101" spans="1:7" x14ac:dyDescent="0.25">
      <c r="A101" s="34" t="s">
        <v>132</v>
      </c>
      <c r="B101" s="139" t="s">
        <v>139</v>
      </c>
      <c r="C101" s="139"/>
      <c r="D101" s="139"/>
      <c r="E101" s="139"/>
      <c r="F101" s="31">
        <v>0.08</v>
      </c>
      <c r="G101" s="70">
        <f>ROUND(($G$98*F101),2)</f>
        <v>0</v>
      </c>
    </row>
    <row r="102" spans="1:7" x14ac:dyDescent="0.25">
      <c r="A102" s="34" t="s">
        <v>133</v>
      </c>
      <c r="B102" s="143" t="s">
        <v>29</v>
      </c>
      <c r="C102" s="143"/>
      <c r="D102" s="143"/>
      <c r="E102" s="143"/>
      <c r="F102" s="31"/>
      <c r="G102" s="70">
        <f t="shared" si="3"/>
        <v>0</v>
      </c>
    </row>
    <row r="103" spans="1:7" x14ac:dyDescent="0.25">
      <c r="A103" s="140" t="s">
        <v>68</v>
      </c>
      <c r="B103" s="140"/>
      <c r="C103" s="140"/>
      <c r="D103" s="140"/>
      <c r="E103" s="140"/>
      <c r="F103" s="140"/>
      <c r="G103" s="66">
        <f>G92+G93+G94+G95+G96+G97+G99+G100+G101+G102</f>
        <v>0</v>
      </c>
    </row>
    <row r="104" spans="1:7" ht="4.9000000000000004" customHeight="1" x14ac:dyDescent="0.25">
      <c r="A104" s="35"/>
      <c r="B104" s="35"/>
      <c r="C104" s="35"/>
      <c r="D104" s="35"/>
      <c r="E104" s="35"/>
      <c r="F104" s="35"/>
      <c r="G104" s="35"/>
    </row>
    <row r="105" spans="1:7" x14ac:dyDescent="0.25">
      <c r="A105" s="138" t="s">
        <v>69</v>
      </c>
      <c r="B105" s="138"/>
      <c r="C105" s="138"/>
      <c r="D105" s="138"/>
      <c r="E105" s="138"/>
      <c r="F105" s="138"/>
      <c r="G105" s="138"/>
    </row>
    <row r="106" spans="1:7" ht="4.9000000000000004" customHeight="1" x14ac:dyDescent="0.25">
      <c r="A106" s="78"/>
      <c r="B106" s="35"/>
      <c r="C106" s="35"/>
      <c r="D106" s="35"/>
      <c r="E106" s="35"/>
      <c r="F106" s="35"/>
      <c r="G106" s="35"/>
    </row>
    <row r="107" spans="1:7" x14ac:dyDescent="0.25">
      <c r="A107" s="77" t="s">
        <v>70</v>
      </c>
      <c r="B107" s="140" t="s">
        <v>71</v>
      </c>
      <c r="C107" s="140"/>
      <c r="D107" s="140"/>
      <c r="E107" s="140"/>
      <c r="F107" s="77" t="s">
        <v>38</v>
      </c>
      <c r="G107" s="77" t="s">
        <v>24</v>
      </c>
    </row>
    <row r="108" spans="1:7" ht="15.6" customHeight="1" x14ac:dyDescent="0.25">
      <c r="A108" s="34" t="s">
        <v>5</v>
      </c>
      <c r="B108" s="139" t="s">
        <v>72</v>
      </c>
      <c r="C108" s="139"/>
      <c r="D108" s="139"/>
      <c r="E108" s="139"/>
      <c r="F108" s="31">
        <v>0</v>
      </c>
      <c r="G108" s="70">
        <f>IFERROR(ROUND(((G20+G64+G84+G103)*F108),2),0)</f>
        <v>0</v>
      </c>
    </row>
    <row r="109" spans="1:7" x14ac:dyDescent="0.25">
      <c r="A109" s="34" t="s">
        <v>7</v>
      </c>
      <c r="B109" s="139" t="s">
        <v>116</v>
      </c>
      <c r="C109" s="139"/>
      <c r="D109" s="139"/>
      <c r="E109" s="139"/>
      <c r="F109" s="31">
        <v>0</v>
      </c>
      <c r="G109" s="70">
        <f>IFERROR(ROUND(((G20+G64+G84+G103)*F109),2),0)</f>
        <v>0</v>
      </c>
    </row>
    <row r="110" spans="1:7" x14ac:dyDescent="0.25">
      <c r="A110" s="140" t="s">
        <v>73</v>
      </c>
      <c r="B110" s="140"/>
      <c r="C110" s="140"/>
      <c r="D110" s="140"/>
      <c r="E110" s="140"/>
      <c r="F110" s="140"/>
      <c r="G110" s="66">
        <f>SUM(G108:G109)</f>
        <v>0</v>
      </c>
    </row>
    <row r="111" spans="1:7" ht="4.9000000000000004" customHeight="1" x14ac:dyDescent="0.25">
      <c r="A111" s="35"/>
      <c r="B111" s="35"/>
      <c r="C111" s="35"/>
      <c r="D111" s="35"/>
      <c r="E111" s="35"/>
      <c r="F111" s="35"/>
      <c r="G111" s="35"/>
    </row>
    <row r="112" spans="1:7" x14ac:dyDescent="0.25">
      <c r="A112" s="138" t="s">
        <v>74</v>
      </c>
      <c r="B112" s="138"/>
      <c r="C112" s="138"/>
      <c r="D112" s="138"/>
      <c r="E112" s="138"/>
      <c r="F112" s="138"/>
      <c r="G112" s="138"/>
    </row>
    <row r="113" spans="1:7" ht="4.9000000000000004" customHeight="1" x14ac:dyDescent="0.25">
      <c r="A113" s="78"/>
      <c r="B113" s="35"/>
      <c r="C113" s="35"/>
      <c r="D113" s="35"/>
      <c r="E113" s="35"/>
      <c r="F113" s="35"/>
      <c r="G113" s="35"/>
    </row>
    <row r="114" spans="1:7" x14ac:dyDescent="0.25">
      <c r="A114" s="74">
        <v>4</v>
      </c>
      <c r="B114" s="138" t="s">
        <v>75</v>
      </c>
      <c r="C114" s="138"/>
      <c r="D114" s="138"/>
      <c r="E114" s="138"/>
      <c r="F114" s="138"/>
      <c r="G114" s="74" t="s">
        <v>24</v>
      </c>
    </row>
    <row r="115" spans="1:7" x14ac:dyDescent="0.25">
      <c r="A115" s="34" t="s">
        <v>63</v>
      </c>
      <c r="B115" s="139" t="s">
        <v>64</v>
      </c>
      <c r="C115" s="139"/>
      <c r="D115" s="139"/>
      <c r="E115" s="139"/>
      <c r="F115" s="139"/>
      <c r="G115" s="70">
        <f>G103</f>
        <v>0</v>
      </c>
    </row>
    <row r="116" spans="1:7" x14ac:dyDescent="0.25">
      <c r="A116" s="34" t="s">
        <v>70</v>
      </c>
      <c r="B116" s="139" t="s">
        <v>71</v>
      </c>
      <c r="C116" s="139"/>
      <c r="D116" s="139"/>
      <c r="E116" s="139"/>
      <c r="F116" s="139"/>
      <c r="G116" s="70">
        <f>G110</f>
        <v>0</v>
      </c>
    </row>
    <row r="117" spans="1:7" x14ac:dyDescent="0.25">
      <c r="A117" s="140" t="s">
        <v>76</v>
      </c>
      <c r="B117" s="140"/>
      <c r="C117" s="140"/>
      <c r="D117" s="140"/>
      <c r="E117" s="140"/>
      <c r="F117" s="140"/>
      <c r="G117" s="66">
        <f>SUM(G115:G116)</f>
        <v>0</v>
      </c>
    </row>
    <row r="118" spans="1:7" ht="4.9000000000000004" customHeight="1" x14ac:dyDescent="0.25">
      <c r="A118" s="35"/>
      <c r="B118" s="35"/>
      <c r="C118" s="35"/>
      <c r="D118" s="35"/>
      <c r="E118" s="35"/>
      <c r="F118" s="35"/>
      <c r="G118" s="35"/>
    </row>
    <row r="119" spans="1:7" ht="4.9000000000000004" customHeight="1" x14ac:dyDescent="0.25">
      <c r="A119" s="35"/>
      <c r="B119" s="35"/>
      <c r="C119" s="35"/>
      <c r="D119" s="35"/>
      <c r="E119" s="35"/>
      <c r="F119" s="35"/>
      <c r="G119" s="35"/>
    </row>
    <row r="120" spans="1:7" ht="15.6" customHeight="1" x14ac:dyDescent="0.25">
      <c r="A120" s="134" t="s">
        <v>77</v>
      </c>
      <c r="B120" s="134"/>
      <c r="C120" s="134"/>
      <c r="D120" s="134"/>
      <c r="E120" s="134"/>
      <c r="F120" s="134"/>
      <c r="G120" s="134"/>
    </row>
    <row r="121" spans="1:7" ht="4.9000000000000004" customHeight="1" x14ac:dyDescent="0.25">
      <c r="A121" s="35"/>
      <c r="B121" s="35"/>
      <c r="C121" s="35"/>
      <c r="D121" s="35"/>
      <c r="E121" s="35"/>
      <c r="F121" s="35"/>
      <c r="G121" s="35"/>
    </row>
    <row r="122" spans="1:7" x14ac:dyDescent="0.25">
      <c r="A122" s="74">
        <v>5</v>
      </c>
      <c r="B122" s="138" t="s">
        <v>78</v>
      </c>
      <c r="C122" s="138"/>
      <c r="D122" s="138"/>
      <c r="E122" s="138"/>
      <c r="F122" s="138"/>
      <c r="G122" s="74" t="s">
        <v>24</v>
      </c>
    </row>
    <row r="123" spans="1:7" x14ac:dyDescent="0.25">
      <c r="A123" s="34" t="s">
        <v>5</v>
      </c>
      <c r="B123" s="139" t="s">
        <v>96</v>
      </c>
      <c r="C123" s="139"/>
      <c r="D123" s="139"/>
      <c r="E123" s="139"/>
      <c r="F123" s="139"/>
      <c r="G123" s="70">
        <f>Uniforme!H12</f>
        <v>0</v>
      </c>
    </row>
    <row r="124" spans="1:7" x14ac:dyDescent="0.25">
      <c r="A124" s="34" t="s">
        <v>7</v>
      </c>
      <c r="B124" s="139" t="s">
        <v>213</v>
      </c>
      <c r="C124" s="139"/>
      <c r="D124" s="139"/>
      <c r="E124" s="139"/>
      <c r="F124" s="139"/>
      <c r="G124" s="70">
        <f>'EPI''s'!H13</f>
        <v>0</v>
      </c>
    </row>
    <row r="125" spans="1:7" x14ac:dyDescent="0.25">
      <c r="A125" s="34" t="s">
        <v>8</v>
      </c>
      <c r="B125" s="139" t="s">
        <v>158</v>
      </c>
      <c r="C125" s="139"/>
      <c r="D125" s="139"/>
      <c r="E125" s="139"/>
      <c r="F125" s="139"/>
      <c r="G125" s="70">
        <f>'Equipamentos Funcionários'!I12</f>
        <v>0</v>
      </c>
    </row>
    <row r="126" spans="1:7" x14ac:dyDescent="0.25">
      <c r="A126" s="34" t="s">
        <v>10</v>
      </c>
      <c r="B126" s="139" t="s">
        <v>93</v>
      </c>
      <c r="C126" s="139"/>
      <c r="D126" s="139"/>
      <c r="E126" s="139"/>
      <c r="F126" s="139"/>
      <c r="G126" s="28"/>
    </row>
    <row r="127" spans="1:7" x14ac:dyDescent="0.25">
      <c r="A127" s="34" t="s">
        <v>26</v>
      </c>
      <c r="B127" s="143" t="s">
        <v>29</v>
      </c>
      <c r="C127" s="143"/>
      <c r="D127" s="143"/>
      <c r="E127" s="143"/>
      <c r="F127" s="143"/>
      <c r="G127" s="28"/>
    </row>
    <row r="128" spans="1:7" x14ac:dyDescent="0.25">
      <c r="A128" s="140" t="s">
        <v>79</v>
      </c>
      <c r="B128" s="140"/>
      <c r="C128" s="140"/>
      <c r="D128" s="140"/>
      <c r="E128" s="140"/>
      <c r="F128" s="140"/>
      <c r="G128" s="66">
        <f>ROUND((SUM(G123:G127)),2)</f>
        <v>0</v>
      </c>
    </row>
    <row r="129" spans="1:7" ht="4.9000000000000004" customHeight="1" x14ac:dyDescent="0.25">
      <c r="A129" s="35"/>
      <c r="B129" s="35"/>
      <c r="C129" s="35"/>
      <c r="D129" s="35"/>
      <c r="E129" s="35"/>
      <c r="F129" s="35"/>
      <c r="G129" s="35"/>
    </row>
    <row r="130" spans="1:7" ht="4.9000000000000004" customHeight="1" x14ac:dyDescent="0.25">
      <c r="A130" s="35"/>
      <c r="B130" s="35"/>
      <c r="C130" s="35"/>
      <c r="D130" s="35"/>
      <c r="E130" s="35"/>
      <c r="F130" s="35"/>
      <c r="G130" s="35"/>
    </row>
    <row r="131" spans="1:7" x14ac:dyDescent="0.25">
      <c r="A131" s="134" t="s">
        <v>85</v>
      </c>
      <c r="B131" s="134"/>
      <c r="C131" s="134"/>
      <c r="D131" s="134"/>
      <c r="E131" s="134"/>
      <c r="F131" s="134"/>
      <c r="G131" s="134"/>
    </row>
    <row r="132" spans="1:7" ht="4.9000000000000004" customHeight="1" x14ac:dyDescent="0.25">
      <c r="A132" s="35"/>
      <c r="B132" s="35"/>
      <c r="C132" s="35"/>
      <c r="D132" s="35"/>
      <c r="E132" s="35"/>
      <c r="F132" s="35"/>
      <c r="G132" s="35"/>
    </row>
    <row r="133" spans="1:7" x14ac:dyDescent="0.25">
      <c r="A133" s="74"/>
      <c r="B133" s="138" t="s">
        <v>86</v>
      </c>
      <c r="C133" s="138"/>
      <c r="D133" s="138"/>
      <c r="E133" s="138"/>
      <c r="F133" s="138"/>
      <c r="G133" s="74" t="s">
        <v>24</v>
      </c>
    </row>
    <row r="134" spans="1:7" x14ac:dyDescent="0.25">
      <c r="A134" s="83" t="s">
        <v>5</v>
      </c>
      <c r="B134" s="139" t="s">
        <v>22</v>
      </c>
      <c r="C134" s="139"/>
      <c r="D134" s="139"/>
      <c r="E134" s="139"/>
      <c r="F134" s="139"/>
      <c r="G134" s="84">
        <f>G20</f>
        <v>0</v>
      </c>
    </row>
    <row r="135" spans="1:7" x14ac:dyDescent="0.25">
      <c r="A135" s="83" t="s">
        <v>7</v>
      </c>
      <c r="B135" s="139" t="s">
        <v>31</v>
      </c>
      <c r="C135" s="139"/>
      <c r="D135" s="139"/>
      <c r="E135" s="139"/>
      <c r="F135" s="139"/>
      <c r="G135" s="84">
        <f>G64</f>
        <v>0</v>
      </c>
    </row>
    <row r="136" spans="1:7" x14ac:dyDescent="0.25">
      <c r="A136" s="83" t="s">
        <v>8</v>
      </c>
      <c r="B136" s="139" t="s">
        <v>58</v>
      </c>
      <c r="C136" s="139"/>
      <c r="D136" s="139"/>
      <c r="E136" s="139"/>
      <c r="F136" s="139"/>
      <c r="G136" s="84">
        <f>G84</f>
        <v>0</v>
      </c>
    </row>
    <row r="137" spans="1:7" x14ac:dyDescent="0.25">
      <c r="A137" s="83" t="s">
        <v>10</v>
      </c>
      <c r="B137" s="139" t="s">
        <v>61</v>
      </c>
      <c r="C137" s="139"/>
      <c r="D137" s="139"/>
      <c r="E137" s="139"/>
      <c r="F137" s="139"/>
      <c r="G137" s="84">
        <f>G117</f>
        <v>0</v>
      </c>
    </row>
    <row r="138" spans="1:7" x14ac:dyDescent="0.25">
      <c r="A138" s="83" t="s">
        <v>26</v>
      </c>
      <c r="B138" s="139" t="s">
        <v>77</v>
      </c>
      <c r="C138" s="139"/>
      <c r="D138" s="139"/>
      <c r="E138" s="139"/>
      <c r="F138" s="139"/>
      <c r="G138" s="84">
        <f>G128</f>
        <v>0</v>
      </c>
    </row>
    <row r="139" spans="1:7" ht="16.149999999999999" customHeight="1" x14ac:dyDescent="0.25">
      <c r="A139" s="140" t="s">
        <v>216</v>
      </c>
      <c r="B139" s="140"/>
      <c r="C139" s="140"/>
      <c r="D139" s="140"/>
      <c r="E139" s="140"/>
      <c r="F139" s="140"/>
      <c r="G139" s="85">
        <f>SUM(G134:G138)</f>
        <v>0</v>
      </c>
    </row>
    <row r="140" spans="1:7" ht="4.9000000000000004" customHeight="1" x14ac:dyDescent="0.25">
      <c r="A140" s="35"/>
      <c r="B140" s="35"/>
      <c r="C140" s="35"/>
      <c r="D140" s="35"/>
      <c r="E140" s="35"/>
      <c r="F140" s="35"/>
      <c r="G140" s="35"/>
    </row>
    <row r="141" spans="1:7" x14ac:dyDescent="0.25">
      <c r="A141" s="132" t="s">
        <v>99</v>
      </c>
      <c r="B141" s="132"/>
      <c r="C141" s="132"/>
      <c r="D141" s="132"/>
      <c r="E141" s="132"/>
      <c r="F141" s="132"/>
      <c r="G141" s="27" t="s">
        <v>302</v>
      </c>
    </row>
  </sheetData>
  <sheetProtection algorithmName="SHA-512" hashValue="eby70/sxY/dFFNa9FWqkdMuCHSYsDKhCRX2qa1AiyedwzW3jBk3OMgd7p1JOld8c0TZJ24hfkp7IGkpJops8kQ==" saltValue="sIvx7MFlwbuR6GoNVqeC4Q==" spinCount="100000" sheet="1" objects="1" scenarios="1"/>
  <mergeCells count="114">
    <mergeCell ref="B135:F135"/>
    <mergeCell ref="B136:F136"/>
    <mergeCell ref="B137:F137"/>
    <mergeCell ref="B138:F138"/>
    <mergeCell ref="A139:F139"/>
    <mergeCell ref="A141:F141"/>
    <mergeCell ref="B126:F126"/>
    <mergeCell ref="B127:F127"/>
    <mergeCell ref="A128:F128"/>
    <mergeCell ref="A131:G131"/>
    <mergeCell ref="B133:F133"/>
    <mergeCell ref="B134:F134"/>
    <mergeCell ref="A117:F117"/>
    <mergeCell ref="A120:G120"/>
    <mergeCell ref="B122:F122"/>
    <mergeCell ref="B123:F123"/>
    <mergeCell ref="B124:F124"/>
    <mergeCell ref="B125:F125"/>
    <mergeCell ref="B109:E109"/>
    <mergeCell ref="A110:F110"/>
    <mergeCell ref="A112:G112"/>
    <mergeCell ref="B114:F114"/>
    <mergeCell ref="B115:F115"/>
    <mergeCell ref="B116:F116"/>
    <mergeCell ref="B101:E101"/>
    <mergeCell ref="B102:E102"/>
    <mergeCell ref="A103:F103"/>
    <mergeCell ref="A105:G105"/>
    <mergeCell ref="B107:E107"/>
    <mergeCell ref="B108:E108"/>
    <mergeCell ref="B95:E95"/>
    <mergeCell ref="B96:E96"/>
    <mergeCell ref="B97:E97"/>
    <mergeCell ref="B98:E98"/>
    <mergeCell ref="B99:E99"/>
    <mergeCell ref="B100:E100"/>
    <mergeCell ref="A87:G87"/>
    <mergeCell ref="A89:G89"/>
    <mergeCell ref="B91:E91"/>
    <mergeCell ref="B92:E92"/>
    <mergeCell ref="B93:E93"/>
    <mergeCell ref="B94:E94"/>
    <mergeCell ref="B79:E79"/>
    <mergeCell ref="B80:E80"/>
    <mergeCell ref="B81:E81"/>
    <mergeCell ref="B82:E82"/>
    <mergeCell ref="B83:E83"/>
    <mergeCell ref="A84:E84"/>
    <mergeCell ref="B73:E73"/>
    <mergeCell ref="B74:E74"/>
    <mergeCell ref="B75:E75"/>
    <mergeCell ref="B76:E76"/>
    <mergeCell ref="B77:E77"/>
    <mergeCell ref="B78:E78"/>
    <mergeCell ref="A64:F64"/>
    <mergeCell ref="A67:G67"/>
    <mergeCell ref="B69:E69"/>
    <mergeCell ref="B70:E70"/>
    <mergeCell ref="B71:E71"/>
    <mergeCell ref="B72:E72"/>
    <mergeCell ref="A56:F56"/>
    <mergeCell ref="A58:G58"/>
    <mergeCell ref="B60:F60"/>
    <mergeCell ref="B61:F61"/>
    <mergeCell ref="B62:F62"/>
    <mergeCell ref="B63:F63"/>
    <mergeCell ref="B50:F50"/>
    <mergeCell ref="B51:F51"/>
    <mergeCell ref="B52:F52"/>
    <mergeCell ref="B53:F53"/>
    <mergeCell ref="B54:F54"/>
    <mergeCell ref="B55:F55"/>
    <mergeCell ref="B42:E42"/>
    <mergeCell ref="B43:E43"/>
    <mergeCell ref="A44:E44"/>
    <mergeCell ref="A46:G46"/>
    <mergeCell ref="B48:F48"/>
    <mergeCell ref="B49:F49"/>
    <mergeCell ref="B36:E36"/>
    <mergeCell ref="B37:E37"/>
    <mergeCell ref="B38:E38"/>
    <mergeCell ref="B39:E39"/>
    <mergeCell ref="B40:E40"/>
    <mergeCell ref="B41:E41"/>
    <mergeCell ref="B28:F28"/>
    <mergeCell ref="B29:F29"/>
    <mergeCell ref="B30:F30"/>
    <mergeCell ref="A31:F31"/>
    <mergeCell ref="A33:G33"/>
    <mergeCell ref="B35:E35"/>
    <mergeCell ref="C18:D18"/>
    <mergeCell ref="B19:E19"/>
    <mergeCell ref="A20:F20"/>
    <mergeCell ref="A23:G23"/>
    <mergeCell ref="A25:G25"/>
    <mergeCell ref="B27:F27"/>
    <mergeCell ref="A14:G14"/>
    <mergeCell ref="B16:E16"/>
    <mergeCell ref="B17:E17"/>
    <mergeCell ref="B8:D8"/>
    <mergeCell ref="E8:G8"/>
    <mergeCell ref="B9:D9"/>
    <mergeCell ref="E9:G9"/>
    <mergeCell ref="B10:D10"/>
    <mergeCell ref="E10:G10"/>
    <mergeCell ref="A1:G1"/>
    <mergeCell ref="A3:G3"/>
    <mergeCell ref="A5:G5"/>
    <mergeCell ref="A6:G6"/>
    <mergeCell ref="B7:D7"/>
    <mergeCell ref="E7:G7"/>
    <mergeCell ref="B11:D11"/>
    <mergeCell ref="E11:G11"/>
    <mergeCell ref="A12:G12"/>
  </mergeCells>
  <dataValidations count="3">
    <dataValidation type="decimal" allowBlank="1" showInputMessage="1" showErrorMessage="1" error="O valor deve ser entre 0% e 100%" sqref="E93" xr:uid="{9037FF23-FBFC-45CA-851A-FEE3893892C2}">
      <formula1>0</formula1>
      <formula2>1</formula2>
    </dataValidation>
    <dataValidation type="list" allowBlank="1" showInputMessage="1" showErrorMessage="1" sqref="G141" xr:uid="{45DBE81D-AAA6-437B-A668-E4E7381B2B80}">
      <formula1>"Sim,Não"</formula1>
    </dataValidation>
    <dataValidation type="decimal" operator="greaterThanOrEqual" allowBlank="1" showInputMessage="1" showErrorMessage="1" sqref="G17 E18 F18 G19 G28:G30 F36:F43 G49:G55 F70:F83 F92:F101 F108:F109 G126:G127" xr:uid="{7A9AF562-4F64-433D-97D5-641C1F823BE5}">
      <formula1>0</formula1>
    </dataValidation>
  </dataValidations>
  <printOptions horizontalCentered="1"/>
  <pageMargins left="0.19685039370078741" right="0.19685039370078741" top="0.98425196850393704" bottom="0.78740157480314965" header="0.19685039370078741" footer="0.19685039370078741"/>
  <pageSetup paperSize="9" scale="75" fitToHeight="2" orientation="portrait" r:id="rId1"/>
  <headerFooter>
    <oddHeader>&amp;C&amp;G</oddHeader>
    <oddFooter>&amp;C&amp;12&amp;F / &amp;A - Página &amp;P de &amp;N&amp;11
&amp;G</oddFooter>
  </headerFooter>
  <ignoredErrors>
    <ignoredError sqref="G97" formula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4AB52-2E0A-4007-8914-244272367784}">
  <sheetPr>
    <pageSetUpPr fitToPage="1"/>
  </sheetPr>
  <dimension ref="A1:H141"/>
  <sheetViews>
    <sheetView showGridLines="0" zoomScaleNormal="100" zoomScaleSheetLayoutView="100" workbookViewId="0">
      <pane xSplit="1" ySplit="7" topLeftCell="B8" activePane="bottomRight" state="frozen"/>
      <selection activeCell="A14" sqref="A14:C14"/>
      <selection pane="topRight" activeCell="A14" sqref="A14:C14"/>
      <selection pane="bottomLeft" activeCell="A14" sqref="A14:C14"/>
      <selection pane="bottomRight" activeCell="B8" sqref="B8:D8"/>
    </sheetView>
  </sheetViews>
  <sheetFormatPr defaultColWidth="9.140625" defaultRowHeight="15.75" x14ac:dyDescent="0.25"/>
  <cols>
    <col min="1" max="1" width="4.7109375" style="1" bestFit="1" customWidth="1"/>
    <col min="2" max="2" width="39.85546875" style="1" bestFit="1" customWidth="1"/>
    <col min="3" max="7" width="17.7109375" style="1" customWidth="1"/>
    <col min="8" max="8" width="12.7109375" style="1" customWidth="1"/>
    <col min="9" max="9" width="12" style="1" customWidth="1"/>
    <col min="10" max="10" width="15.140625" style="1" customWidth="1"/>
    <col min="11" max="16384" width="9.140625" style="1"/>
  </cols>
  <sheetData>
    <row r="1" spans="1:7" ht="15.75" customHeight="1" x14ac:dyDescent="0.25">
      <c r="A1" s="118" t="s">
        <v>88</v>
      </c>
      <c r="B1" s="118"/>
      <c r="C1" s="118"/>
      <c r="D1" s="118"/>
      <c r="E1" s="118"/>
      <c r="F1" s="118"/>
      <c r="G1" s="118"/>
    </row>
    <row r="2" spans="1:7" ht="4.9000000000000004" customHeight="1" x14ac:dyDescent="0.25"/>
    <row r="3" spans="1:7" s="33" customFormat="1" ht="15" customHeight="1" x14ac:dyDescent="0.25">
      <c r="A3" s="134" t="s">
        <v>14</v>
      </c>
      <c r="B3" s="134"/>
      <c r="C3" s="134"/>
      <c r="D3" s="134"/>
      <c r="E3" s="134"/>
      <c r="F3" s="134"/>
      <c r="G3" s="134"/>
    </row>
    <row r="4" spans="1:7" s="33" customFormat="1" ht="4.9000000000000004" customHeight="1" x14ac:dyDescent="0.25"/>
    <row r="5" spans="1:7" s="33" customFormat="1" ht="15" x14ac:dyDescent="0.25">
      <c r="A5" s="135" t="s">
        <v>15</v>
      </c>
      <c r="B5" s="135"/>
      <c r="C5" s="135"/>
      <c r="D5" s="135"/>
      <c r="E5" s="135"/>
      <c r="F5" s="135"/>
      <c r="G5" s="135"/>
    </row>
    <row r="6" spans="1:7" s="33" customFormat="1" ht="15" x14ac:dyDescent="0.25">
      <c r="A6" s="111" t="s">
        <v>16</v>
      </c>
      <c r="B6" s="111"/>
      <c r="C6" s="111"/>
      <c r="D6" s="111"/>
      <c r="E6" s="111"/>
      <c r="F6" s="111"/>
      <c r="G6" s="111"/>
    </row>
    <row r="7" spans="1:7" s="33" customFormat="1" ht="15" x14ac:dyDescent="0.25">
      <c r="A7" s="4">
        <v>1</v>
      </c>
      <c r="B7" s="136" t="s">
        <v>13</v>
      </c>
      <c r="C7" s="136"/>
      <c r="D7" s="136"/>
      <c r="E7" s="113" t="s">
        <v>224</v>
      </c>
      <c r="F7" s="113"/>
      <c r="G7" s="113"/>
    </row>
    <row r="8" spans="1:7" s="33" customFormat="1" ht="15" x14ac:dyDescent="0.25">
      <c r="A8" s="4">
        <v>2</v>
      </c>
      <c r="B8" s="136" t="s">
        <v>17</v>
      </c>
      <c r="C8" s="136"/>
      <c r="D8" s="136"/>
      <c r="E8" s="113"/>
      <c r="F8" s="113"/>
      <c r="G8" s="113"/>
    </row>
    <row r="9" spans="1:7" s="33" customFormat="1" ht="15" x14ac:dyDescent="0.25">
      <c r="A9" s="4">
        <v>3</v>
      </c>
      <c r="B9" s="136" t="s">
        <v>18</v>
      </c>
      <c r="C9" s="136"/>
      <c r="D9" s="136"/>
      <c r="E9" s="113"/>
      <c r="F9" s="113"/>
      <c r="G9" s="113"/>
    </row>
    <row r="10" spans="1:7" s="33" customFormat="1" ht="15" x14ac:dyDescent="0.25">
      <c r="A10" s="4">
        <v>4</v>
      </c>
      <c r="B10" s="136" t="s">
        <v>19</v>
      </c>
      <c r="C10" s="136"/>
      <c r="D10" s="136"/>
      <c r="E10" s="113"/>
      <c r="F10" s="113"/>
      <c r="G10" s="113"/>
    </row>
    <row r="11" spans="1:7" s="33" customFormat="1" ht="15" x14ac:dyDescent="0.25">
      <c r="A11" s="4">
        <v>5</v>
      </c>
      <c r="B11" s="136" t="s">
        <v>20</v>
      </c>
      <c r="C11" s="136"/>
      <c r="D11" s="136"/>
      <c r="E11" s="113"/>
      <c r="F11" s="113"/>
      <c r="G11" s="113"/>
    </row>
    <row r="12" spans="1:7" s="33" customFormat="1" ht="15" x14ac:dyDescent="0.25">
      <c r="A12" s="137" t="s">
        <v>21</v>
      </c>
      <c r="B12" s="137"/>
      <c r="C12" s="137"/>
      <c r="D12" s="137"/>
      <c r="E12" s="137"/>
      <c r="F12" s="137"/>
      <c r="G12" s="137"/>
    </row>
    <row r="13" spans="1:7" s="33" customFormat="1" ht="4.9000000000000004" customHeight="1" x14ac:dyDescent="0.25"/>
    <row r="14" spans="1:7" ht="15.75" customHeight="1" x14ac:dyDescent="0.25">
      <c r="A14" s="134" t="s">
        <v>22</v>
      </c>
      <c r="B14" s="134"/>
      <c r="C14" s="134"/>
      <c r="D14" s="134"/>
      <c r="E14" s="134"/>
      <c r="F14" s="134"/>
      <c r="G14" s="134"/>
    </row>
    <row r="15" spans="1:7" ht="4.9000000000000004" customHeight="1" x14ac:dyDescent="0.25">
      <c r="A15" s="35"/>
      <c r="B15" s="35"/>
      <c r="C15" s="35"/>
      <c r="D15" s="35"/>
      <c r="E15" s="35"/>
      <c r="F15" s="35"/>
      <c r="G15" s="35"/>
    </row>
    <row r="16" spans="1:7" x14ac:dyDescent="0.25">
      <c r="A16" s="74">
        <v>1</v>
      </c>
      <c r="B16" s="138" t="s">
        <v>23</v>
      </c>
      <c r="C16" s="138"/>
      <c r="D16" s="138"/>
      <c r="E16" s="138"/>
      <c r="F16" s="74" t="s">
        <v>38</v>
      </c>
      <c r="G16" s="74" t="s">
        <v>24</v>
      </c>
    </row>
    <row r="17" spans="1:7" x14ac:dyDescent="0.25">
      <c r="A17" s="34" t="s">
        <v>5</v>
      </c>
      <c r="B17" s="139" t="s">
        <v>25</v>
      </c>
      <c r="C17" s="139"/>
      <c r="D17" s="139"/>
      <c r="E17" s="139"/>
      <c r="F17" s="75"/>
      <c r="G17" s="28">
        <v>0</v>
      </c>
    </row>
    <row r="18" spans="1:7" x14ac:dyDescent="0.25">
      <c r="A18" s="34" t="s">
        <v>7</v>
      </c>
      <c r="B18" s="76" t="s">
        <v>125</v>
      </c>
      <c r="C18" s="142" t="s">
        <v>167</v>
      </c>
      <c r="D18" s="142"/>
      <c r="E18" s="29"/>
      <c r="F18" s="30">
        <v>0</v>
      </c>
      <c r="G18" s="70">
        <f>ROUND((E18*F18),2)</f>
        <v>0</v>
      </c>
    </row>
    <row r="19" spans="1:7" x14ac:dyDescent="0.25">
      <c r="A19" s="34" t="s">
        <v>8</v>
      </c>
      <c r="B19" s="143" t="s">
        <v>29</v>
      </c>
      <c r="C19" s="143"/>
      <c r="D19" s="143"/>
      <c r="E19" s="143"/>
      <c r="F19" s="30"/>
      <c r="G19" s="28">
        <v>0</v>
      </c>
    </row>
    <row r="20" spans="1:7" ht="15.75" customHeight="1" x14ac:dyDescent="0.25">
      <c r="A20" s="140" t="s">
        <v>30</v>
      </c>
      <c r="B20" s="140"/>
      <c r="C20" s="140"/>
      <c r="D20" s="140"/>
      <c r="E20" s="140"/>
      <c r="F20" s="140"/>
      <c r="G20" s="66">
        <f>ROUND((SUM(G17:G19)),2)</f>
        <v>0</v>
      </c>
    </row>
    <row r="21" spans="1:7" ht="4.9000000000000004" customHeight="1" x14ac:dyDescent="0.25">
      <c r="A21" s="35"/>
      <c r="B21" s="35"/>
      <c r="C21" s="35"/>
      <c r="D21" s="35"/>
      <c r="E21" s="35"/>
      <c r="F21" s="35"/>
      <c r="G21" s="35"/>
    </row>
    <row r="22" spans="1:7" ht="4.9000000000000004" customHeight="1" x14ac:dyDescent="0.25">
      <c r="A22" s="35"/>
      <c r="B22" s="35"/>
      <c r="C22" s="35"/>
      <c r="D22" s="35"/>
      <c r="E22" s="35"/>
      <c r="F22" s="35"/>
      <c r="G22" s="35"/>
    </row>
    <row r="23" spans="1:7" ht="15.6" customHeight="1" x14ac:dyDescent="0.25">
      <c r="A23" s="134" t="s">
        <v>31</v>
      </c>
      <c r="B23" s="134"/>
      <c r="C23" s="134"/>
      <c r="D23" s="134"/>
      <c r="E23" s="134"/>
      <c r="F23" s="134"/>
      <c r="G23" s="134"/>
    </row>
    <row r="24" spans="1:7" ht="4.9000000000000004" customHeight="1" x14ac:dyDescent="0.25">
      <c r="A24" s="78"/>
      <c r="B24" s="35"/>
      <c r="C24" s="35"/>
      <c r="D24" s="35"/>
      <c r="E24" s="35"/>
      <c r="F24" s="35"/>
      <c r="G24" s="35"/>
    </row>
    <row r="25" spans="1:7" ht="15.75" customHeight="1" x14ac:dyDescent="0.25">
      <c r="A25" s="138" t="s">
        <v>128</v>
      </c>
      <c r="B25" s="138"/>
      <c r="C25" s="138"/>
      <c r="D25" s="138"/>
      <c r="E25" s="138"/>
      <c r="F25" s="138"/>
      <c r="G25" s="138"/>
    </row>
    <row r="26" spans="1:7" ht="4.9000000000000004" customHeight="1" x14ac:dyDescent="0.25">
      <c r="A26" s="35"/>
      <c r="B26" s="35"/>
      <c r="C26" s="35"/>
      <c r="D26" s="35"/>
      <c r="E26" s="35"/>
      <c r="F26" s="35"/>
      <c r="G26" s="35"/>
    </row>
    <row r="27" spans="1:7" ht="15.75" customHeight="1" x14ac:dyDescent="0.25">
      <c r="A27" s="77" t="s">
        <v>32</v>
      </c>
      <c r="B27" s="140" t="s">
        <v>157</v>
      </c>
      <c r="C27" s="140"/>
      <c r="D27" s="140"/>
      <c r="E27" s="140"/>
      <c r="F27" s="140"/>
      <c r="G27" s="77" t="s">
        <v>24</v>
      </c>
    </row>
    <row r="28" spans="1:7" x14ac:dyDescent="0.25">
      <c r="A28" s="34" t="s">
        <v>5</v>
      </c>
      <c r="B28" s="139" t="s">
        <v>33</v>
      </c>
      <c r="C28" s="139"/>
      <c r="D28" s="139"/>
      <c r="E28" s="139"/>
      <c r="F28" s="139"/>
      <c r="G28" s="28">
        <f>ROUND((G20/12),2)</f>
        <v>0</v>
      </c>
    </row>
    <row r="29" spans="1:7" ht="15.6" customHeight="1" x14ac:dyDescent="0.25">
      <c r="A29" s="34" t="s">
        <v>7</v>
      </c>
      <c r="B29" s="139" t="s">
        <v>87</v>
      </c>
      <c r="C29" s="139"/>
      <c r="D29" s="139"/>
      <c r="E29" s="139"/>
      <c r="F29" s="139"/>
      <c r="G29" s="28">
        <f>ROUND((G20/12/3),2)</f>
        <v>0</v>
      </c>
    </row>
    <row r="30" spans="1:7" ht="15.6" customHeight="1" x14ac:dyDescent="0.25">
      <c r="A30" s="34" t="s">
        <v>8</v>
      </c>
      <c r="B30" s="139" t="s">
        <v>126</v>
      </c>
      <c r="C30" s="139"/>
      <c r="D30" s="139"/>
      <c r="E30" s="139"/>
      <c r="F30" s="139"/>
      <c r="G30" s="28">
        <f>ROUND(((G28+G29)*F44),2)</f>
        <v>0</v>
      </c>
    </row>
    <row r="31" spans="1:7" ht="15.75" customHeight="1" x14ac:dyDescent="0.25">
      <c r="A31" s="140" t="s">
        <v>34</v>
      </c>
      <c r="B31" s="140"/>
      <c r="C31" s="140"/>
      <c r="D31" s="140"/>
      <c r="E31" s="140"/>
      <c r="F31" s="140"/>
      <c r="G31" s="66">
        <f>ROUND((SUM(G28:G30)),2)</f>
        <v>0</v>
      </c>
    </row>
    <row r="32" spans="1:7" ht="4.9000000000000004" customHeight="1" x14ac:dyDescent="0.25">
      <c r="A32" s="35"/>
      <c r="B32" s="35"/>
      <c r="C32" s="35"/>
      <c r="D32" s="35"/>
      <c r="E32" s="35"/>
      <c r="F32" s="35"/>
      <c r="G32" s="35"/>
    </row>
    <row r="33" spans="1:7" ht="15.75" customHeight="1" x14ac:dyDescent="0.25">
      <c r="A33" s="138" t="s">
        <v>35</v>
      </c>
      <c r="B33" s="138"/>
      <c r="C33" s="138"/>
      <c r="D33" s="138"/>
      <c r="E33" s="138"/>
      <c r="F33" s="138"/>
      <c r="G33" s="138"/>
    </row>
    <row r="34" spans="1:7" ht="4.9000000000000004" customHeight="1" x14ac:dyDescent="0.25">
      <c r="A34" s="35"/>
      <c r="B34" s="35"/>
      <c r="C34" s="35"/>
      <c r="D34" s="35"/>
      <c r="E34" s="35"/>
      <c r="F34" s="35"/>
      <c r="G34" s="35"/>
    </row>
    <row r="35" spans="1:7" x14ac:dyDescent="0.25">
      <c r="A35" s="77" t="s">
        <v>36</v>
      </c>
      <c r="B35" s="141" t="s">
        <v>37</v>
      </c>
      <c r="C35" s="141"/>
      <c r="D35" s="141"/>
      <c r="E35" s="141"/>
      <c r="F35" s="77" t="s">
        <v>38</v>
      </c>
      <c r="G35" s="77" t="s">
        <v>24</v>
      </c>
    </row>
    <row r="36" spans="1:7" x14ac:dyDescent="0.25">
      <c r="A36" s="34" t="s">
        <v>5</v>
      </c>
      <c r="B36" s="139" t="s">
        <v>39</v>
      </c>
      <c r="C36" s="139"/>
      <c r="D36" s="139"/>
      <c r="E36" s="139"/>
      <c r="F36" s="30">
        <v>0.2</v>
      </c>
      <c r="G36" s="70">
        <f>ROUND(($G$20*F36),2)</f>
        <v>0</v>
      </c>
    </row>
    <row r="37" spans="1:7" x14ac:dyDescent="0.25">
      <c r="A37" s="34" t="s">
        <v>7</v>
      </c>
      <c r="B37" s="139" t="s">
        <v>40</v>
      </c>
      <c r="C37" s="139"/>
      <c r="D37" s="139"/>
      <c r="E37" s="139"/>
      <c r="F37" s="30">
        <v>2.5000000000000001E-2</v>
      </c>
      <c r="G37" s="70">
        <f t="shared" ref="G37:G43" si="0">ROUND(($G$20*F37),2)</f>
        <v>0</v>
      </c>
    </row>
    <row r="38" spans="1:7" x14ac:dyDescent="0.25">
      <c r="A38" s="34" t="s">
        <v>8</v>
      </c>
      <c r="B38" s="139" t="s">
        <v>41</v>
      </c>
      <c r="C38" s="139"/>
      <c r="D38" s="139"/>
      <c r="E38" s="139"/>
      <c r="F38" s="30">
        <v>0.03</v>
      </c>
      <c r="G38" s="70">
        <f t="shared" si="0"/>
        <v>0</v>
      </c>
    </row>
    <row r="39" spans="1:7" x14ac:dyDescent="0.25">
      <c r="A39" s="34" t="s">
        <v>10</v>
      </c>
      <c r="B39" s="139" t="s">
        <v>42</v>
      </c>
      <c r="C39" s="139"/>
      <c r="D39" s="139"/>
      <c r="E39" s="139"/>
      <c r="F39" s="30">
        <v>1.4999999999999999E-2</v>
      </c>
      <c r="G39" s="70">
        <f t="shared" si="0"/>
        <v>0</v>
      </c>
    </row>
    <row r="40" spans="1:7" x14ac:dyDescent="0.25">
      <c r="A40" s="34" t="s">
        <v>26</v>
      </c>
      <c r="B40" s="139" t="s">
        <v>166</v>
      </c>
      <c r="C40" s="139"/>
      <c r="D40" s="139"/>
      <c r="E40" s="139"/>
      <c r="F40" s="30">
        <v>0.01</v>
      </c>
      <c r="G40" s="70">
        <f t="shared" si="0"/>
        <v>0</v>
      </c>
    </row>
    <row r="41" spans="1:7" x14ac:dyDescent="0.25">
      <c r="A41" s="34" t="s">
        <v>27</v>
      </c>
      <c r="B41" s="139" t="s">
        <v>43</v>
      </c>
      <c r="C41" s="139"/>
      <c r="D41" s="139"/>
      <c r="E41" s="139"/>
      <c r="F41" s="30">
        <v>6.0000000000000001E-3</v>
      </c>
      <c r="G41" s="70">
        <f t="shared" si="0"/>
        <v>0</v>
      </c>
    </row>
    <row r="42" spans="1:7" x14ac:dyDescent="0.25">
      <c r="A42" s="34" t="s">
        <v>28</v>
      </c>
      <c r="B42" s="139" t="s">
        <v>44</v>
      </c>
      <c r="C42" s="139"/>
      <c r="D42" s="139"/>
      <c r="E42" s="139"/>
      <c r="F42" s="30">
        <v>2E-3</v>
      </c>
      <c r="G42" s="70">
        <f t="shared" si="0"/>
        <v>0</v>
      </c>
    </row>
    <row r="43" spans="1:7" x14ac:dyDescent="0.25">
      <c r="A43" s="34" t="s">
        <v>45</v>
      </c>
      <c r="B43" s="139" t="s">
        <v>46</v>
      </c>
      <c r="C43" s="139"/>
      <c r="D43" s="139"/>
      <c r="E43" s="139"/>
      <c r="F43" s="30">
        <v>0.08</v>
      </c>
      <c r="G43" s="70">
        <f t="shared" si="0"/>
        <v>0</v>
      </c>
    </row>
    <row r="44" spans="1:7" ht="15.6" customHeight="1" x14ac:dyDescent="0.25">
      <c r="A44" s="140" t="s">
        <v>47</v>
      </c>
      <c r="B44" s="140"/>
      <c r="C44" s="140"/>
      <c r="D44" s="140"/>
      <c r="E44" s="140"/>
      <c r="F44" s="79">
        <f>SUM(F36:F43)</f>
        <v>0.36800000000000005</v>
      </c>
      <c r="G44" s="66">
        <f>SUM(G36:G43)</f>
        <v>0</v>
      </c>
    </row>
    <row r="45" spans="1:7" ht="4.9000000000000004" customHeight="1" x14ac:dyDescent="0.25">
      <c r="A45" s="35"/>
      <c r="B45" s="35"/>
      <c r="C45" s="35"/>
      <c r="D45" s="35"/>
      <c r="E45" s="35"/>
      <c r="F45" s="35"/>
      <c r="G45" s="35"/>
    </row>
    <row r="46" spans="1:7" ht="15.75" customHeight="1" x14ac:dyDescent="0.25">
      <c r="A46" s="138" t="s">
        <v>48</v>
      </c>
      <c r="B46" s="138"/>
      <c r="C46" s="138"/>
      <c r="D46" s="138"/>
      <c r="E46" s="138"/>
      <c r="F46" s="138"/>
      <c r="G46" s="138"/>
    </row>
    <row r="47" spans="1:7" ht="4.9000000000000004" customHeight="1" x14ac:dyDescent="0.25">
      <c r="A47" s="35"/>
      <c r="B47" s="35"/>
      <c r="C47" s="35"/>
      <c r="D47" s="35"/>
      <c r="E47" s="35"/>
      <c r="F47" s="35"/>
      <c r="G47" s="35"/>
    </row>
    <row r="48" spans="1:7" x14ac:dyDescent="0.25">
      <c r="A48" s="77" t="s">
        <v>49</v>
      </c>
      <c r="B48" s="140" t="s">
        <v>50</v>
      </c>
      <c r="C48" s="140"/>
      <c r="D48" s="140"/>
      <c r="E48" s="140"/>
      <c r="F48" s="140"/>
      <c r="G48" s="77" t="s">
        <v>24</v>
      </c>
    </row>
    <row r="49" spans="1:7" ht="15.6" customHeight="1" x14ac:dyDescent="0.25">
      <c r="A49" s="34" t="s">
        <v>5</v>
      </c>
      <c r="B49" s="139" t="s">
        <v>129</v>
      </c>
      <c r="C49" s="139"/>
      <c r="D49" s="139"/>
      <c r="E49" s="139"/>
      <c r="F49" s="139"/>
      <c r="G49" s="28">
        <v>0</v>
      </c>
    </row>
    <row r="50" spans="1:7" x14ac:dyDescent="0.25">
      <c r="A50" s="34" t="s">
        <v>7</v>
      </c>
      <c r="B50" s="139" t="s">
        <v>51</v>
      </c>
      <c r="C50" s="139"/>
      <c r="D50" s="139"/>
      <c r="E50" s="139"/>
      <c r="F50" s="139"/>
      <c r="G50" s="28">
        <v>0</v>
      </c>
    </row>
    <row r="51" spans="1:7" ht="15.75" customHeight="1" x14ac:dyDescent="0.25">
      <c r="A51" s="34" t="s">
        <v>8</v>
      </c>
      <c r="B51" s="139" t="s">
        <v>211</v>
      </c>
      <c r="C51" s="139"/>
      <c r="D51" s="139"/>
      <c r="E51" s="139"/>
      <c r="F51" s="139"/>
      <c r="G51" s="28">
        <v>0</v>
      </c>
    </row>
    <row r="52" spans="1:7" x14ac:dyDescent="0.25">
      <c r="A52" s="34" t="s">
        <v>10</v>
      </c>
      <c r="B52" s="139" t="s">
        <v>168</v>
      </c>
      <c r="C52" s="139"/>
      <c r="D52" s="139"/>
      <c r="E52" s="139"/>
      <c r="F52" s="139"/>
      <c r="G52" s="28">
        <v>0</v>
      </c>
    </row>
    <row r="53" spans="1:7" x14ac:dyDescent="0.25">
      <c r="A53" s="34" t="s">
        <v>26</v>
      </c>
      <c r="B53" s="139" t="s">
        <v>52</v>
      </c>
      <c r="C53" s="139"/>
      <c r="D53" s="139"/>
      <c r="E53" s="139"/>
      <c r="F53" s="139"/>
      <c r="G53" s="28">
        <v>0</v>
      </c>
    </row>
    <row r="54" spans="1:7" x14ac:dyDescent="0.25">
      <c r="A54" s="34" t="s">
        <v>27</v>
      </c>
      <c r="B54" s="143" t="s">
        <v>130</v>
      </c>
      <c r="C54" s="143"/>
      <c r="D54" s="143"/>
      <c r="E54" s="143"/>
      <c r="F54" s="143"/>
      <c r="G54" s="28">
        <v>0</v>
      </c>
    </row>
    <row r="55" spans="1:7" x14ac:dyDescent="0.25">
      <c r="A55" s="34" t="s">
        <v>28</v>
      </c>
      <c r="B55" s="143" t="s">
        <v>29</v>
      </c>
      <c r="C55" s="143"/>
      <c r="D55" s="143"/>
      <c r="E55" s="143"/>
      <c r="F55" s="143"/>
      <c r="G55" s="28">
        <v>0</v>
      </c>
    </row>
    <row r="56" spans="1:7" ht="15.75" customHeight="1" x14ac:dyDescent="0.25">
      <c r="A56" s="140" t="s">
        <v>53</v>
      </c>
      <c r="B56" s="140"/>
      <c r="C56" s="140"/>
      <c r="D56" s="140"/>
      <c r="E56" s="140"/>
      <c r="F56" s="140"/>
      <c r="G56" s="66">
        <f>ROUND((SUM(G49:G55)),2)</f>
        <v>0</v>
      </c>
    </row>
    <row r="57" spans="1:7" ht="4.9000000000000004" customHeight="1" x14ac:dyDescent="0.25">
      <c r="A57" s="35"/>
      <c r="B57" s="35"/>
      <c r="C57" s="35"/>
      <c r="D57" s="35"/>
      <c r="E57" s="35"/>
      <c r="F57" s="35"/>
      <c r="G57" s="35"/>
    </row>
    <row r="58" spans="1:7" ht="15.75" customHeight="1" x14ac:dyDescent="0.25">
      <c r="A58" s="138" t="s">
        <v>54</v>
      </c>
      <c r="B58" s="138"/>
      <c r="C58" s="138"/>
      <c r="D58" s="138"/>
      <c r="E58" s="138"/>
      <c r="F58" s="138"/>
      <c r="G58" s="138"/>
    </row>
    <row r="59" spans="1:7" ht="4.9000000000000004" customHeight="1" x14ac:dyDescent="0.25">
      <c r="A59" s="35"/>
      <c r="B59" s="35"/>
      <c r="C59" s="35"/>
      <c r="D59" s="35"/>
      <c r="E59" s="35"/>
      <c r="F59" s="35"/>
      <c r="G59" s="35"/>
    </row>
    <row r="60" spans="1:7" ht="15.75" customHeight="1" x14ac:dyDescent="0.25">
      <c r="A60" s="74">
        <v>2</v>
      </c>
      <c r="B60" s="138" t="s">
        <v>55</v>
      </c>
      <c r="C60" s="138"/>
      <c r="D60" s="138"/>
      <c r="E60" s="138"/>
      <c r="F60" s="138"/>
      <c r="G60" s="74" t="s">
        <v>24</v>
      </c>
    </row>
    <row r="61" spans="1:7" ht="15.75" customHeight="1" x14ac:dyDescent="0.25">
      <c r="A61" s="34" t="s">
        <v>32</v>
      </c>
      <c r="B61" s="139" t="s">
        <v>165</v>
      </c>
      <c r="C61" s="139"/>
      <c r="D61" s="139"/>
      <c r="E61" s="139"/>
      <c r="F61" s="139"/>
      <c r="G61" s="70">
        <f>G31</f>
        <v>0</v>
      </c>
    </row>
    <row r="62" spans="1:7" x14ac:dyDescent="0.25">
      <c r="A62" s="34" t="s">
        <v>36</v>
      </c>
      <c r="B62" s="139" t="s">
        <v>56</v>
      </c>
      <c r="C62" s="139"/>
      <c r="D62" s="139"/>
      <c r="E62" s="139"/>
      <c r="F62" s="139"/>
      <c r="G62" s="70">
        <f>G44</f>
        <v>0</v>
      </c>
    </row>
    <row r="63" spans="1:7" x14ac:dyDescent="0.25">
      <c r="A63" s="34" t="s">
        <v>49</v>
      </c>
      <c r="B63" s="139" t="s">
        <v>50</v>
      </c>
      <c r="C63" s="139"/>
      <c r="D63" s="139"/>
      <c r="E63" s="139"/>
      <c r="F63" s="139"/>
      <c r="G63" s="70">
        <f>G56</f>
        <v>0</v>
      </c>
    </row>
    <row r="64" spans="1:7" ht="15.75" customHeight="1" x14ac:dyDescent="0.25">
      <c r="A64" s="140" t="s">
        <v>57</v>
      </c>
      <c r="B64" s="140"/>
      <c r="C64" s="140"/>
      <c r="D64" s="140"/>
      <c r="E64" s="140"/>
      <c r="F64" s="140"/>
      <c r="G64" s="66">
        <f>SUM(G61:G63)</f>
        <v>0</v>
      </c>
    </row>
    <row r="65" spans="1:7" ht="4.9000000000000004" customHeight="1" x14ac:dyDescent="0.25">
      <c r="A65" s="35"/>
      <c r="B65" s="35"/>
      <c r="C65" s="35"/>
      <c r="D65" s="35"/>
      <c r="E65" s="35"/>
      <c r="F65" s="35"/>
      <c r="G65" s="35"/>
    </row>
    <row r="66" spans="1:7" ht="4.9000000000000004" customHeight="1" x14ac:dyDescent="0.25">
      <c r="A66" s="35"/>
      <c r="B66" s="35"/>
      <c r="C66" s="35"/>
      <c r="D66" s="35"/>
      <c r="E66" s="35"/>
      <c r="F66" s="35"/>
      <c r="G66" s="35"/>
    </row>
    <row r="67" spans="1:7" ht="15.6" customHeight="1" x14ac:dyDescent="0.25">
      <c r="A67" s="134" t="s">
        <v>58</v>
      </c>
      <c r="B67" s="134"/>
      <c r="C67" s="134"/>
      <c r="D67" s="134"/>
      <c r="E67" s="134"/>
      <c r="F67" s="134"/>
      <c r="G67" s="134"/>
    </row>
    <row r="68" spans="1:7" ht="4.9000000000000004" customHeight="1" x14ac:dyDescent="0.25">
      <c r="A68" s="35"/>
      <c r="B68" s="35"/>
      <c r="C68" s="35"/>
      <c r="D68" s="35"/>
      <c r="E68" s="35"/>
      <c r="F68" s="35"/>
      <c r="G68" s="35"/>
    </row>
    <row r="69" spans="1:7" x14ac:dyDescent="0.25">
      <c r="A69" s="74">
        <v>3</v>
      </c>
      <c r="B69" s="138" t="s">
        <v>59</v>
      </c>
      <c r="C69" s="138"/>
      <c r="D69" s="138"/>
      <c r="E69" s="138"/>
      <c r="F69" s="74" t="s">
        <v>38</v>
      </c>
      <c r="G69" s="74" t="s">
        <v>24</v>
      </c>
    </row>
    <row r="70" spans="1:7" x14ac:dyDescent="0.25">
      <c r="A70" s="34" t="s">
        <v>5</v>
      </c>
      <c r="B70" s="139" t="s">
        <v>142</v>
      </c>
      <c r="C70" s="139"/>
      <c r="D70" s="139"/>
      <c r="E70" s="139"/>
      <c r="F70" s="31">
        <v>0</v>
      </c>
      <c r="G70" s="70">
        <f>ROUND(($G$20*F70),2)</f>
        <v>0</v>
      </c>
    </row>
    <row r="71" spans="1:7" x14ac:dyDescent="0.25">
      <c r="A71" s="34" t="s">
        <v>7</v>
      </c>
      <c r="B71" s="139" t="s">
        <v>143</v>
      </c>
      <c r="C71" s="139"/>
      <c r="D71" s="139"/>
      <c r="E71" s="139"/>
      <c r="F71" s="31">
        <f>1/12</f>
        <v>8.3333333333333329E-2</v>
      </c>
      <c r="G71" s="70">
        <f>ROUND(($G$70*F71),2)</f>
        <v>0</v>
      </c>
    </row>
    <row r="72" spans="1:7" ht="15.75" customHeight="1" x14ac:dyDescent="0.25">
      <c r="A72" s="34" t="s">
        <v>8</v>
      </c>
      <c r="B72" s="139" t="s">
        <v>144</v>
      </c>
      <c r="C72" s="139"/>
      <c r="D72" s="139"/>
      <c r="E72" s="139"/>
      <c r="F72" s="31">
        <f>F71/3</f>
        <v>2.7777777777777776E-2</v>
      </c>
      <c r="G72" s="70">
        <f>ROUND(($G$70*F72),2)</f>
        <v>0</v>
      </c>
    </row>
    <row r="73" spans="1:7" ht="15.75" customHeight="1" x14ac:dyDescent="0.25">
      <c r="A73" s="34" t="s">
        <v>10</v>
      </c>
      <c r="B73" s="139" t="s">
        <v>145</v>
      </c>
      <c r="C73" s="139"/>
      <c r="D73" s="139"/>
      <c r="E73" s="139"/>
      <c r="F73" s="31">
        <f>1/12</f>
        <v>8.3333333333333329E-2</v>
      </c>
      <c r="G73" s="70">
        <f>ROUND(($G$70*F73),2)</f>
        <v>0</v>
      </c>
    </row>
    <row r="74" spans="1:7" ht="15.6" customHeight="1" x14ac:dyDescent="0.25">
      <c r="A74" s="34" t="s">
        <v>26</v>
      </c>
      <c r="B74" s="139" t="s">
        <v>146</v>
      </c>
      <c r="C74" s="139"/>
      <c r="D74" s="139"/>
      <c r="E74" s="139"/>
      <c r="F74" s="31">
        <v>0</v>
      </c>
      <c r="G74" s="70">
        <f t="shared" ref="G74:G76" si="1">ROUND(($G$20*F74),2)</f>
        <v>0</v>
      </c>
    </row>
    <row r="75" spans="1:7" ht="15.6" customHeight="1" x14ac:dyDescent="0.25">
      <c r="A75" s="34" t="s">
        <v>27</v>
      </c>
      <c r="B75" s="139" t="s">
        <v>154</v>
      </c>
      <c r="C75" s="139"/>
      <c r="D75" s="139"/>
      <c r="E75" s="139"/>
      <c r="F75" s="31">
        <v>0</v>
      </c>
      <c r="G75" s="70">
        <f t="shared" si="1"/>
        <v>0</v>
      </c>
    </row>
    <row r="76" spans="1:7" x14ac:dyDescent="0.25">
      <c r="A76" s="34" t="s">
        <v>28</v>
      </c>
      <c r="B76" s="139" t="s">
        <v>147</v>
      </c>
      <c r="C76" s="139"/>
      <c r="D76" s="139"/>
      <c r="E76" s="139"/>
      <c r="F76" s="31">
        <v>0</v>
      </c>
      <c r="G76" s="70">
        <f t="shared" si="1"/>
        <v>0</v>
      </c>
    </row>
    <row r="77" spans="1:7" x14ac:dyDescent="0.25">
      <c r="A77" s="34" t="s">
        <v>45</v>
      </c>
      <c r="B77" s="139" t="s">
        <v>148</v>
      </c>
      <c r="C77" s="139"/>
      <c r="D77" s="139"/>
      <c r="E77" s="139"/>
      <c r="F77" s="31">
        <f>1/12</f>
        <v>8.3333333333333329E-2</v>
      </c>
      <c r="G77" s="70">
        <f>ROUND(($G$76*F77),2)</f>
        <v>0</v>
      </c>
    </row>
    <row r="78" spans="1:7" ht="15.75" customHeight="1" x14ac:dyDescent="0.25">
      <c r="A78" s="34" t="s">
        <v>131</v>
      </c>
      <c r="B78" s="139" t="s">
        <v>149</v>
      </c>
      <c r="C78" s="139"/>
      <c r="D78" s="139"/>
      <c r="E78" s="139"/>
      <c r="F78" s="31">
        <f>F77/3</f>
        <v>2.7777777777777776E-2</v>
      </c>
      <c r="G78" s="70">
        <f>ROUND(($G$76*F78),2)</f>
        <v>0</v>
      </c>
    </row>
    <row r="79" spans="1:7" ht="15.6" customHeight="1" x14ac:dyDescent="0.25">
      <c r="A79" s="34" t="s">
        <v>132</v>
      </c>
      <c r="B79" s="139" t="s">
        <v>150</v>
      </c>
      <c r="C79" s="139"/>
      <c r="D79" s="139"/>
      <c r="E79" s="139"/>
      <c r="F79" s="31">
        <f>F44</f>
        <v>0.36800000000000005</v>
      </c>
      <c r="G79" s="70">
        <f>ROUND(($G$76*F79),2)</f>
        <v>0</v>
      </c>
    </row>
    <row r="80" spans="1:7" ht="15.75" customHeight="1" x14ac:dyDescent="0.25">
      <c r="A80" s="34" t="s">
        <v>133</v>
      </c>
      <c r="B80" s="139" t="s">
        <v>151</v>
      </c>
      <c r="C80" s="139"/>
      <c r="D80" s="139"/>
      <c r="E80" s="139"/>
      <c r="F80" s="31">
        <f>1/12</f>
        <v>8.3333333333333329E-2</v>
      </c>
      <c r="G80" s="70">
        <f>ROUND(($G$76*F80),2)</f>
        <v>0</v>
      </c>
    </row>
    <row r="81" spans="1:8" ht="15.6" customHeight="1" x14ac:dyDescent="0.25">
      <c r="A81" s="34" t="s">
        <v>134</v>
      </c>
      <c r="B81" s="139" t="s">
        <v>152</v>
      </c>
      <c r="C81" s="139"/>
      <c r="D81" s="139"/>
      <c r="E81" s="139"/>
      <c r="F81" s="31">
        <v>0.08</v>
      </c>
      <c r="G81" s="70">
        <f>ROUND(($G$76*F81),2)</f>
        <v>0</v>
      </c>
    </row>
    <row r="82" spans="1:8" ht="15.6" customHeight="1" x14ac:dyDescent="0.25">
      <c r="A82" s="34" t="s">
        <v>135</v>
      </c>
      <c r="B82" s="139" t="s">
        <v>153</v>
      </c>
      <c r="C82" s="139"/>
      <c r="D82" s="139"/>
      <c r="E82" s="139"/>
      <c r="F82" s="31">
        <v>0</v>
      </c>
      <c r="G82" s="70">
        <f t="shared" ref="G82:G83" si="2">ROUND(($G$20*F82),2)</f>
        <v>0</v>
      </c>
    </row>
    <row r="83" spans="1:8" x14ac:dyDescent="0.25">
      <c r="A83" s="34" t="s">
        <v>136</v>
      </c>
      <c r="B83" s="136" t="s">
        <v>141</v>
      </c>
      <c r="C83" s="136"/>
      <c r="D83" s="136"/>
      <c r="E83" s="136"/>
      <c r="F83" s="31">
        <v>0</v>
      </c>
      <c r="G83" s="70">
        <f t="shared" si="2"/>
        <v>0</v>
      </c>
    </row>
    <row r="84" spans="1:8" ht="15.6" customHeight="1" x14ac:dyDescent="0.25">
      <c r="A84" s="140" t="s">
        <v>60</v>
      </c>
      <c r="B84" s="140"/>
      <c r="C84" s="140"/>
      <c r="D84" s="140"/>
      <c r="E84" s="140"/>
      <c r="F84" s="80">
        <f>SUM(F70:F82)</f>
        <v>0.8368888888888889</v>
      </c>
      <c r="G84" s="66">
        <f>SUM(G70:G82)</f>
        <v>0</v>
      </c>
    </row>
    <row r="85" spans="1:8" ht="4.9000000000000004" customHeight="1" x14ac:dyDescent="0.25">
      <c r="A85" s="35"/>
      <c r="B85" s="35"/>
      <c r="C85" s="35"/>
      <c r="D85" s="35"/>
      <c r="E85" s="35"/>
      <c r="F85" s="35"/>
      <c r="G85" s="35"/>
    </row>
    <row r="86" spans="1:8" ht="4.9000000000000004" customHeight="1" x14ac:dyDescent="0.25">
      <c r="A86" s="35"/>
      <c r="B86" s="35"/>
      <c r="C86" s="35"/>
      <c r="D86" s="35"/>
      <c r="E86" s="35"/>
      <c r="F86" s="35"/>
      <c r="G86" s="35"/>
    </row>
    <row r="87" spans="1:8" ht="15.6" customHeight="1" x14ac:dyDescent="0.25">
      <c r="A87" s="134" t="s">
        <v>61</v>
      </c>
      <c r="B87" s="134"/>
      <c r="C87" s="134"/>
      <c r="D87" s="134"/>
      <c r="E87" s="134"/>
      <c r="F87" s="134"/>
      <c r="G87" s="134"/>
    </row>
    <row r="88" spans="1:8" ht="4.9000000000000004" customHeight="1" x14ac:dyDescent="0.25">
      <c r="A88" s="35"/>
      <c r="B88" s="35"/>
      <c r="C88" s="35"/>
      <c r="D88" s="35"/>
      <c r="E88" s="35"/>
      <c r="F88" s="35"/>
      <c r="G88" s="35"/>
    </row>
    <row r="89" spans="1:8" ht="15.75" customHeight="1" x14ac:dyDescent="0.25">
      <c r="A89" s="138" t="s">
        <v>62</v>
      </c>
      <c r="B89" s="138"/>
      <c r="C89" s="138"/>
      <c r="D89" s="138"/>
      <c r="E89" s="138"/>
      <c r="F89" s="138"/>
      <c r="G89" s="138"/>
    </row>
    <row r="90" spans="1:8" ht="4.9000000000000004" customHeight="1" x14ac:dyDescent="0.25">
      <c r="A90" s="78"/>
      <c r="B90" s="35"/>
      <c r="C90" s="35"/>
      <c r="D90" s="35"/>
      <c r="E90" s="35"/>
      <c r="F90" s="35"/>
      <c r="G90" s="35"/>
    </row>
    <row r="91" spans="1:8" x14ac:dyDescent="0.25">
      <c r="A91" s="77" t="s">
        <v>63</v>
      </c>
      <c r="B91" s="140" t="s">
        <v>64</v>
      </c>
      <c r="C91" s="140"/>
      <c r="D91" s="140"/>
      <c r="E91" s="140"/>
      <c r="F91" s="77" t="s">
        <v>38</v>
      </c>
      <c r="G91" s="77" t="s">
        <v>24</v>
      </c>
    </row>
    <row r="92" spans="1:8" ht="15.6" customHeight="1" x14ac:dyDescent="0.25">
      <c r="A92" s="34" t="s">
        <v>5</v>
      </c>
      <c r="B92" s="139" t="s">
        <v>155</v>
      </c>
      <c r="C92" s="139"/>
      <c r="D92" s="139"/>
      <c r="E92" s="139"/>
      <c r="F92" s="31">
        <v>0</v>
      </c>
      <c r="G92" s="70">
        <f>ROUND(($G$20*F92),2)</f>
        <v>0</v>
      </c>
      <c r="H92" s="81"/>
    </row>
    <row r="93" spans="1:8" ht="15.6" customHeight="1" x14ac:dyDescent="0.25">
      <c r="A93" s="34" t="s">
        <v>7</v>
      </c>
      <c r="B93" s="139" t="s">
        <v>140</v>
      </c>
      <c r="C93" s="139"/>
      <c r="D93" s="139"/>
      <c r="E93" s="139"/>
      <c r="F93" s="31">
        <v>0</v>
      </c>
      <c r="G93" s="70">
        <f t="shared" ref="G93:G102" si="3">ROUND(($G$20*F93),2)</f>
        <v>0</v>
      </c>
      <c r="H93" s="82"/>
    </row>
    <row r="94" spans="1:8" x14ac:dyDescent="0.25">
      <c r="A94" s="34" t="s">
        <v>8</v>
      </c>
      <c r="B94" s="139" t="s">
        <v>64</v>
      </c>
      <c r="C94" s="139"/>
      <c r="D94" s="139"/>
      <c r="E94" s="139"/>
      <c r="F94" s="31">
        <v>0</v>
      </c>
      <c r="G94" s="70">
        <f t="shared" si="3"/>
        <v>0</v>
      </c>
    </row>
    <row r="95" spans="1:8" x14ac:dyDescent="0.25">
      <c r="A95" s="34" t="s">
        <v>10</v>
      </c>
      <c r="B95" s="139" t="s">
        <v>65</v>
      </c>
      <c r="C95" s="139"/>
      <c r="D95" s="139"/>
      <c r="E95" s="139"/>
      <c r="F95" s="31">
        <v>0</v>
      </c>
      <c r="G95" s="70">
        <f t="shared" si="3"/>
        <v>0</v>
      </c>
    </row>
    <row r="96" spans="1:8" x14ac:dyDescent="0.25">
      <c r="A96" s="34" t="s">
        <v>26</v>
      </c>
      <c r="B96" s="139" t="s">
        <v>66</v>
      </c>
      <c r="C96" s="139"/>
      <c r="D96" s="139"/>
      <c r="E96" s="139"/>
      <c r="F96" s="31">
        <v>0</v>
      </c>
      <c r="G96" s="70">
        <f t="shared" si="3"/>
        <v>0</v>
      </c>
    </row>
    <row r="97" spans="1:7" ht="15.75" customHeight="1" x14ac:dyDescent="0.25">
      <c r="A97" s="34" t="s">
        <v>27</v>
      </c>
      <c r="B97" s="139" t="s">
        <v>156</v>
      </c>
      <c r="C97" s="139"/>
      <c r="D97" s="139"/>
      <c r="E97" s="139"/>
      <c r="F97" s="31">
        <f>F44</f>
        <v>0.36800000000000005</v>
      </c>
      <c r="G97" s="70">
        <f>ROUND((SUM(G92:G96)*F97),2)</f>
        <v>0</v>
      </c>
    </row>
    <row r="98" spans="1:7" x14ac:dyDescent="0.25">
      <c r="A98" s="34" t="s">
        <v>28</v>
      </c>
      <c r="B98" s="139" t="s">
        <v>67</v>
      </c>
      <c r="C98" s="139"/>
      <c r="D98" s="139"/>
      <c r="E98" s="139"/>
      <c r="F98" s="31">
        <v>0</v>
      </c>
      <c r="G98" s="71">
        <f t="shared" si="3"/>
        <v>0</v>
      </c>
    </row>
    <row r="99" spans="1:7" x14ac:dyDescent="0.25">
      <c r="A99" s="34" t="s">
        <v>45</v>
      </c>
      <c r="B99" s="139" t="s">
        <v>137</v>
      </c>
      <c r="C99" s="139"/>
      <c r="D99" s="139"/>
      <c r="E99" s="139"/>
      <c r="F99" s="31">
        <f>1/12</f>
        <v>8.3333333333333329E-2</v>
      </c>
      <c r="G99" s="70">
        <f>ROUND(($G$98*F99),2)</f>
        <v>0</v>
      </c>
    </row>
    <row r="100" spans="1:7" ht="15.75" customHeight="1" x14ac:dyDescent="0.25">
      <c r="A100" s="34" t="s">
        <v>131</v>
      </c>
      <c r="B100" s="139" t="s">
        <v>138</v>
      </c>
      <c r="C100" s="139"/>
      <c r="D100" s="139"/>
      <c r="E100" s="139"/>
      <c r="F100" s="31">
        <f>F99/3</f>
        <v>2.7777777777777776E-2</v>
      </c>
      <c r="G100" s="70">
        <f>ROUND(($G$98*F100),2)</f>
        <v>0</v>
      </c>
    </row>
    <row r="101" spans="1:7" x14ac:dyDescent="0.25">
      <c r="A101" s="34" t="s">
        <v>132</v>
      </c>
      <c r="B101" s="139" t="s">
        <v>139</v>
      </c>
      <c r="C101" s="139"/>
      <c r="D101" s="139"/>
      <c r="E101" s="139"/>
      <c r="F101" s="31">
        <v>0.08</v>
      </c>
      <c r="G101" s="70">
        <f>ROUND(($G$98*F101),2)</f>
        <v>0</v>
      </c>
    </row>
    <row r="102" spans="1:7" x14ac:dyDescent="0.25">
      <c r="A102" s="34" t="s">
        <v>133</v>
      </c>
      <c r="B102" s="143" t="s">
        <v>29</v>
      </c>
      <c r="C102" s="143"/>
      <c r="D102" s="143"/>
      <c r="E102" s="143"/>
      <c r="F102" s="31"/>
      <c r="G102" s="70">
        <f t="shared" si="3"/>
        <v>0</v>
      </c>
    </row>
    <row r="103" spans="1:7" ht="15.75" customHeight="1" x14ac:dyDescent="0.25">
      <c r="A103" s="140" t="s">
        <v>68</v>
      </c>
      <c r="B103" s="140"/>
      <c r="C103" s="140"/>
      <c r="D103" s="140"/>
      <c r="E103" s="140"/>
      <c r="F103" s="140"/>
      <c r="G103" s="66">
        <f>G92+G93+G94+G95+G96+G97+G99+G100+G101+G102</f>
        <v>0</v>
      </c>
    </row>
    <row r="104" spans="1:7" ht="4.9000000000000004" customHeight="1" x14ac:dyDescent="0.25">
      <c r="A104" s="35"/>
      <c r="B104" s="35"/>
      <c r="C104" s="35"/>
      <c r="D104" s="35"/>
      <c r="E104" s="35"/>
      <c r="F104" s="35"/>
      <c r="G104" s="35"/>
    </row>
    <row r="105" spans="1:7" ht="15.75" customHeight="1" x14ac:dyDescent="0.25">
      <c r="A105" s="138" t="s">
        <v>69</v>
      </c>
      <c r="B105" s="138"/>
      <c r="C105" s="138"/>
      <c r="D105" s="138"/>
      <c r="E105" s="138"/>
      <c r="F105" s="138"/>
      <c r="G105" s="138"/>
    </row>
    <row r="106" spans="1:7" ht="4.9000000000000004" customHeight="1" x14ac:dyDescent="0.25">
      <c r="A106" s="78"/>
      <c r="B106" s="35"/>
      <c r="C106" s="35"/>
      <c r="D106" s="35"/>
      <c r="E106" s="35"/>
      <c r="F106" s="35"/>
      <c r="G106" s="35"/>
    </row>
    <row r="107" spans="1:7" x14ac:dyDescent="0.25">
      <c r="A107" s="77" t="s">
        <v>70</v>
      </c>
      <c r="B107" s="140" t="s">
        <v>71</v>
      </c>
      <c r="C107" s="140"/>
      <c r="D107" s="140"/>
      <c r="E107" s="140"/>
      <c r="F107" s="77" t="s">
        <v>38</v>
      </c>
      <c r="G107" s="77" t="s">
        <v>24</v>
      </c>
    </row>
    <row r="108" spans="1:7" ht="15.6" customHeight="1" x14ac:dyDescent="0.25">
      <c r="A108" s="34" t="s">
        <v>5</v>
      </c>
      <c r="B108" s="139" t="s">
        <v>72</v>
      </c>
      <c r="C108" s="139"/>
      <c r="D108" s="139"/>
      <c r="E108" s="139"/>
      <c r="F108" s="31">
        <v>0</v>
      </c>
      <c r="G108" s="70">
        <f>IFERROR(ROUND(((G20+G64+G84+G103)*F108),2),0)</f>
        <v>0</v>
      </c>
    </row>
    <row r="109" spans="1:7" x14ac:dyDescent="0.25">
      <c r="A109" s="34" t="s">
        <v>7</v>
      </c>
      <c r="B109" s="139" t="s">
        <v>116</v>
      </c>
      <c r="C109" s="139"/>
      <c r="D109" s="139"/>
      <c r="E109" s="139"/>
      <c r="F109" s="31">
        <v>0</v>
      </c>
      <c r="G109" s="70">
        <f>IFERROR(ROUND(((G20+G64+G84+G103)*F109),2),0)</f>
        <v>0</v>
      </c>
    </row>
    <row r="110" spans="1:7" ht="15.75" customHeight="1" x14ac:dyDescent="0.25">
      <c r="A110" s="140" t="s">
        <v>73</v>
      </c>
      <c r="B110" s="140"/>
      <c r="C110" s="140"/>
      <c r="D110" s="140"/>
      <c r="E110" s="140"/>
      <c r="F110" s="140"/>
      <c r="G110" s="66">
        <f>SUM(G108:G109)</f>
        <v>0</v>
      </c>
    </row>
    <row r="111" spans="1:7" ht="4.9000000000000004" customHeight="1" x14ac:dyDescent="0.25">
      <c r="A111" s="35"/>
      <c r="B111" s="35"/>
      <c r="C111" s="35"/>
      <c r="D111" s="35"/>
      <c r="E111" s="35"/>
      <c r="F111" s="35"/>
      <c r="G111" s="35"/>
    </row>
    <row r="112" spans="1:7" ht="15.75" customHeight="1" x14ac:dyDescent="0.25">
      <c r="A112" s="138" t="s">
        <v>74</v>
      </c>
      <c r="B112" s="138"/>
      <c r="C112" s="138"/>
      <c r="D112" s="138"/>
      <c r="E112" s="138"/>
      <c r="F112" s="138"/>
      <c r="G112" s="138"/>
    </row>
    <row r="113" spans="1:7" ht="4.9000000000000004" customHeight="1" x14ac:dyDescent="0.25">
      <c r="A113" s="78"/>
      <c r="B113" s="35"/>
      <c r="C113" s="35"/>
      <c r="D113" s="35"/>
      <c r="E113" s="35"/>
      <c r="F113" s="35"/>
      <c r="G113" s="35"/>
    </row>
    <row r="114" spans="1:7" ht="15.75" customHeight="1" x14ac:dyDescent="0.25">
      <c r="A114" s="74">
        <v>4</v>
      </c>
      <c r="B114" s="138" t="s">
        <v>75</v>
      </c>
      <c r="C114" s="138"/>
      <c r="D114" s="138"/>
      <c r="E114" s="138"/>
      <c r="F114" s="138"/>
      <c r="G114" s="74" t="s">
        <v>24</v>
      </c>
    </row>
    <row r="115" spans="1:7" x14ac:dyDescent="0.25">
      <c r="A115" s="34" t="s">
        <v>63</v>
      </c>
      <c r="B115" s="139" t="s">
        <v>64</v>
      </c>
      <c r="C115" s="139"/>
      <c r="D115" s="139"/>
      <c r="E115" s="139"/>
      <c r="F115" s="139"/>
      <c r="G115" s="70">
        <f>G103</f>
        <v>0</v>
      </c>
    </row>
    <row r="116" spans="1:7" x14ac:dyDescent="0.25">
      <c r="A116" s="34" t="s">
        <v>70</v>
      </c>
      <c r="B116" s="139" t="s">
        <v>71</v>
      </c>
      <c r="C116" s="139"/>
      <c r="D116" s="139"/>
      <c r="E116" s="139"/>
      <c r="F116" s="139"/>
      <c r="G116" s="70">
        <f>G110</f>
        <v>0</v>
      </c>
    </row>
    <row r="117" spans="1:7" ht="15.75" customHeight="1" x14ac:dyDescent="0.25">
      <c r="A117" s="140" t="s">
        <v>76</v>
      </c>
      <c r="B117" s="140"/>
      <c r="C117" s="140"/>
      <c r="D117" s="140"/>
      <c r="E117" s="140"/>
      <c r="F117" s="140"/>
      <c r="G117" s="66">
        <f>SUM(G115:G116)</f>
        <v>0</v>
      </c>
    </row>
    <row r="118" spans="1:7" ht="4.9000000000000004" customHeight="1" x14ac:dyDescent="0.25">
      <c r="A118" s="35"/>
      <c r="B118" s="35"/>
      <c r="C118" s="35"/>
      <c r="D118" s="35"/>
      <c r="E118" s="35"/>
      <c r="F118" s="35"/>
      <c r="G118" s="35"/>
    </row>
    <row r="119" spans="1:7" ht="4.9000000000000004" customHeight="1" x14ac:dyDescent="0.25">
      <c r="A119" s="35"/>
      <c r="B119" s="35"/>
      <c r="C119" s="35"/>
      <c r="D119" s="35"/>
      <c r="E119" s="35"/>
      <c r="F119" s="35"/>
      <c r="G119" s="35"/>
    </row>
    <row r="120" spans="1:7" ht="15.6" customHeight="1" x14ac:dyDescent="0.25">
      <c r="A120" s="134" t="s">
        <v>77</v>
      </c>
      <c r="B120" s="134"/>
      <c r="C120" s="134"/>
      <c r="D120" s="134"/>
      <c r="E120" s="134"/>
      <c r="F120" s="134"/>
      <c r="G120" s="134"/>
    </row>
    <row r="121" spans="1:7" ht="4.9000000000000004" customHeight="1" x14ac:dyDescent="0.25">
      <c r="A121" s="35"/>
      <c r="B121" s="35"/>
      <c r="C121" s="35"/>
      <c r="D121" s="35"/>
      <c r="E121" s="35"/>
      <c r="F121" s="35"/>
      <c r="G121" s="35"/>
    </row>
    <row r="122" spans="1:7" x14ac:dyDescent="0.25">
      <c r="A122" s="74">
        <v>5</v>
      </c>
      <c r="B122" s="138" t="s">
        <v>78</v>
      </c>
      <c r="C122" s="138"/>
      <c r="D122" s="138"/>
      <c r="E122" s="138"/>
      <c r="F122" s="138"/>
      <c r="G122" s="74" t="s">
        <v>24</v>
      </c>
    </row>
    <row r="123" spans="1:7" x14ac:dyDescent="0.25">
      <c r="A123" s="34" t="s">
        <v>5</v>
      </c>
      <c r="B123" s="139" t="s">
        <v>96</v>
      </c>
      <c r="C123" s="139"/>
      <c r="D123" s="139"/>
      <c r="E123" s="139"/>
      <c r="F123" s="139"/>
      <c r="G123" s="70">
        <f>Uniforme!J12</f>
        <v>0</v>
      </c>
    </row>
    <row r="124" spans="1:7" x14ac:dyDescent="0.25">
      <c r="A124" s="34" t="s">
        <v>7</v>
      </c>
      <c r="B124" s="139" t="s">
        <v>213</v>
      </c>
      <c r="C124" s="139"/>
      <c r="D124" s="139"/>
      <c r="E124" s="139"/>
      <c r="F124" s="139"/>
      <c r="G124" s="70">
        <f>'EPI''s'!J13</f>
        <v>0</v>
      </c>
    </row>
    <row r="125" spans="1:7" x14ac:dyDescent="0.25">
      <c r="A125" s="34" t="s">
        <v>8</v>
      </c>
      <c r="B125" s="139" t="s">
        <v>158</v>
      </c>
      <c r="C125" s="139"/>
      <c r="D125" s="139"/>
      <c r="E125" s="139"/>
      <c r="F125" s="139"/>
      <c r="G125" s="70">
        <f>'Equipamentos Funcionários'!I12</f>
        <v>0</v>
      </c>
    </row>
    <row r="126" spans="1:7" x14ac:dyDescent="0.25">
      <c r="A126" s="34" t="s">
        <v>10</v>
      </c>
      <c r="B126" s="139" t="s">
        <v>93</v>
      </c>
      <c r="C126" s="139"/>
      <c r="D126" s="139"/>
      <c r="E126" s="139"/>
      <c r="F126" s="139"/>
      <c r="G126" s="28"/>
    </row>
    <row r="127" spans="1:7" x14ac:dyDescent="0.25">
      <c r="A127" s="34" t="s">
        <v>26</v>
      </c>
      <c r="B127" s="143" t="s">
        <v>29</v>
      </c>
      <c r="C127" s="143"/>
      <c r="D127" s="143"/>
      <c r="E127" s="143"/>
      <c r="F127" s="143"/>
      <c r="G127" s="28"/>
    </row>
    <row r="128" spans="1:7" ht="15.75" customHeight="1" x14ac:dyDescent="0.25">
      <c r="A128" s="140" t="s">
        <v>79</v>
      </c>
      <c r="B128" s="140"/>
      <c r="C128" s="140"/>
      <c r="D128" s="140"/>
      <c r="E128" s="140"/>
      <c r="F128" s="140"/>
      <c r="G128" s="66">
        <f>ROUND((SUM(G123:G127)),2)</f>
        <v>0</v>
      </c>
    </row>
    <row r="129" spans="1:7" ht="4.9000000000000004" customHeight="1" x14ac:dyDescent="0.25">
      <c r="A129" s="35"/>
      <c r="B129" s="35"/>
      <c r="C129" s="35"/>
      <c r="D129" s="35"/>
      <c r="E129" s="35"/>
      <c r="F129" s="35"/>
      <c r="G129" s="35"/>
    </row>
    <row r="130" spans="1:7" ht="4.9000000000000004" customHeight="1" x14ac:dyDescent="0.25">
      <c r="A130" s="35"/>
      <c r="B130" s="35"/>
      <c r="C130" s="35"/>
      <c r="D130" s="35"/>
      <c r="E130" s="35"/>
      <c r="F130" s="35"/>
      <c r="G130" s="35"/>
    </row>
    <row r="131" spans="1:7" ht="15.75" customHeight="1" x14ac:dyDescent="0.25">
      <c r="A131" s="134" t="s">
        <v>85</v>
      </c>
      <c r="B131" s="134"/>
      <c r="C131" s="134"/>
      <c r="D131" s="134"/>
      <c r="E131" s="134"/>
      <c r="F131" s="134"/>
      <c r="G131" s="134"/>
    </row>
    <row r="132" spans="1:7" ht="4.9000000000000004" customHeight="1" x14ac:dyDescent="0.25">
      <c r="A132" s="35"/>
      <c r="B132" s="35"/>
      <c r="C132" s="35"/>
      <c r="D132" s="35"/>
      <c r="E132" s="35"/>
      <c r="F132" s="35"/>
      <c r="G132" s="35"/>
    </row>
    <row r="133" spans="1:7" ht="15.75" customHeight="1" x14ac:dyDescent="0.25">
      <c r="A133" s="74"/>
      <c r="B133" s="138" t="s">
        <v>86</v>
      </c>
      <c r="C133" s="138"/>
      <c r="D133" s="138"/>
      <c r="E133" s="138"/>
      <c r="F133" s="138"/>
      <c r="G133" s="74" t="s">
        <v>24</v>
      </c>
    </row>
    <row r="134" spans="1:7" ht="15.75" customHeight="1" x14ac:dyDescent="0.25">
      <c r="A134" s="83" t="s">
        <v>5</v>
      </c>
      <c r="B134" s="139" t="s">
        <v>22</v>
      </c>
      <c r="C134" s="139"/>
      <c r="D134" s="139"/>
      <c r="E134" s="139"/>
      <c r="F134" s="139"/>
      <c r="G134" s="84">
        <f>G20</f>
        <v>0</v>
      </c>
    </row>
    <row r="135" spans="1:7" ht="15.75" customHeight="1" x14ac:dyDescent="0.25">
      <c r="A135" s="83" t="s">
        <v>7</v>
      </c>
      <c r="B135" s="139" t="s">
        <v>31</v>
      </c>
      <c r="C135" s="139"/>
      <c r="D135" s="139"/>
      <c r="E135" s="139"/>
      <c r="F135" s="139"/>
      <c r="G135" s="84">
        <f>G64</f>
        <v>0</v>
      </c>
    </row>
    <row r="136" spans="1:7" x14ac:dyDescent="0.25">
      <c r="A136" s="83" t="s">
        <v>8</v>
      </c>
      <c r="B136" s="139" t="s">
        <v>58</v>
      </c>
      <c r="C136" s="139"/>
      <c r="D136" s="139"/>
      <c r="E136" s="139"/>
      <c r="F136" s="139"/>
      <c r="G136" s="84">
        <f>G84</f>
        <v>0</v>
      </c>
    </row>
    <row r="137" spans="1:7" ht="15.75" customHeight="1" x14ac:dyDescent="0.25">
      <c r="A137" s="83" t="s">
        <v>10</v>
      </c>
      <c r="B137" s="139" t="s">
        <v>61</v>
      </c>
      <c r="C137" s="139"/>
      <c r="D137" s="139"/>
      <c r="E137" s="139"/>
      <c r="F137" s="139"/>
      <c r="G137" s="84">
        <f>G117</f>
        <v>0</v>
      </c>
    </row>
    <row r="138" spans="1:7" x14ac:dyDescent="0.25">
      <c r="A138" s="83" t="s">
        <v>26</v>
      </c>
      <c r="B138" s="139" t="s">
        <v>77</v>
      </c>
      <c r="C138" s="139"/>
      <c r="D138" s="139"/>
      <c r="E138" s="139"/>
      <c r="F138" s="139"/>
      <c r="G138" s="84">
        <f>G128</f>
        <v>0</v>
      </c>
    </row>
    <row r="139" spans="1:7" ht="16.149999999999999" customHeight="1" x14ac:dyDescent="0.25">
      <c r="A139" s="140" t="s">
        <v>216</v>
      </c>
      <c r="B139" s="140"/>
      <c r="C139" s="140"/>
      <c r="D139" s="140"/>
      <c r="E139" s="140"/>
      <c r="F139" s="140"/>
      <c r="G139" s="85">
        <f>SUM(G134:G138)</f>
        <v>0</v>
      </c>
    </row>
    <row r="140" spans="1:7" ht="4.9000000000000004" customHeight="1" x14ac:dyDescent="0.25">
      <c r="A140" s="35"/>
      <c r="B140" s="35"/>
      <c r="C140" s="35"/>
      <c r="D140" s="35"/>
      <c r="E140" s="35"/>
      <c r="F140" s="35"/>
      <c r="G140" s="35"/>
    </row>
    <row r="141" spans="1:7" ht="15.75" customHeight="1" x14ac:dyDescent="0.25">
      <c r="A141" s="132" t="s">
        <v>99</v>
      </c>
      <c r="B141" s="132"/>
      <c r="C141" s="132"/>
      <c r="D141" s="132"/>
      <c r="E141" s="132"/>
      <c r="F141" s="132"/>
      <c r="G141" s="27" t="s">
        <v>302</v>
      </c>
    </row>
  </sheetData>
  <sheetProtection algorithmName="SHA-512" hashValue="7hLmdcSSQgbeL4OSM6MuCCVlVIGRFSEVzj5/9JNNYCe612EM4XGlMCk39sQjmEK61x3TRfHIONkTQDXMaAw3Ig==" saltValue="uGpBAprVoApYBg/3ye+h7g==" spinCount="100000" sheet="1" objects="1" scenarios="1"/>
  <mergeCells count="114">
    <mergeCell ref="B135:F135"/>
    <mergeCell ref="B136:F136"/>
    <mergeCell ref="B137:F137"/>
    <mergeCell ref="B138:F138"/>
    <mergeCell ref="A139:F139"/>
    <mergeCell ref="A141:F141"/>
    <mergeCell ref="B126:F126"/>
    <mergeCell ref="B127:F127"/>
    <mergeCell ref="A128:F128"/>
    <mergeCell ref="A131:G131"/>
    <mergeCell ref="B133:F133"/>
    <mergeCell ref="B134:F134"/>
    <mergeCell ref="A117:F117"/>
    <mergeCell ref="A120:G120"/>
    <mergeCell ref="B122:F122"/>
    <mergeCell ref="B123:F123"/>
    <mergeCell ref="B124:F124"/>
    <mergeCell ref="B125:F125"/>
    <mergeCell ref="B109:E109"/>
    <mergeCell ref="A110:F110"/>
    <mergeCell ref="A112:G112"/>
    <mergeCell ref="B114:F114"/>
    <mergeCell ref="B115:F115"/>
    <mergeCell ref="B116:F116"/>
    <mergeCell ref="B101:E101"/>
    <mergeCell ref="B102:E102"/>
    <mergeCell ref="A103:F103"/>
    <mergeCell ref="A105:G105"/>
    <mergeCell ref="B107:E107"/>
    <mergeCell ref="B108:E108"/>
    <mergeCell ref="B95:E95"/>
    <mergeCell ref="B96:E96"/>
    <mergeCell ref="B97:E97"/>
    <mergeCell ref="B98:E98"/>
    <mergeCell ref="B99:E99"/>
    <mergeCell ref="B100:E100"/>
    <mergeCell ref="A87:G87"/>
    <mergeCell ref="A89:G89"/>
    <mergeCell ref="B91:E91"/>
    <mergeCell ref="B92:E92"/>
    <mergeCell ref="B93:E93"/>
    <mergeCell ref="B94:E94"/>
    <mergeCell ref="B79:E79"/>
    <mergeCell ref="B80:E80"/>
    <mergeCell ref="B81:E81"/>
    <mergeCell ref="B82:E82"/>
    <mergeCell ref="B83:E83"/>
    <mergeCell ref="A84:E84"/>
    <mergeCell ref="B73:E73"/>
    <mergeCell ref="B74:E74"/>
    <mergeCell ref="B75:E75"/>
    <mergeCell ref="B76:E76"/>
    <mergeCell ref="B77:E77"/>
    <mergeCell ref="B78:E78"/>
    <mergeCell ref="A64:F64"/>
    <mergeCell ref="A67:G67"/>
    <mergeCell ref="B69:E69"/>
    <mergeCell ref="B70:E70"/>
    <mergeCell ref="B71:E71"/>
    <mergeCell ref="B72:E72"/>
    <mergeCell ref="A56:F56"/>
    <mergeCell ref="A58:G58"/>
    <mergeCell ref="B60:F60"/>
    <mergeCell ref="B61:F61"/>
    <mergeCell ref="B62:F62"/>
    <mergeCell ref="B63:F63"/>
    <mergeCell ref="B50:F50"/>
    <mergeCell ref="B51:F51"/>
    <mergeCell ref="B52:F52"/>
    <mergeCell ref="B53:F53"/>
    <mergeCell ref="B54:F54"/>
    <mergeCell ref="B55:F55"/>
    <mergeCell ref="B42:E42"/>
    <mergeCell ref="B43:E43"/>
    <mergeCell ref="A44:E44"/>
    <mergeCell ref="A46:G46"/>
    <mergeCell ref="B48:F48"/>
    <mergeCell ref="B49:F49"/>
    <mergeCell ref="B36:E36"/>
    <mergeCell ref="B37:E37"/>
    <mergeCell ref="B38:E38"/>
    <mergeCell ref="B39:E39"/>
    <mergeCell ref="B40:E40"/>
    <mergeCell ref="B41:E41"/>
    <mergeCell ref="B28:F28"/>
    <mergeCell ref="B29:F29"/>
    <mergeCell ref="B30:F30"/>
    <mergeCell ref="A31:F31"/>
    <mergeCell ref="A33:G33"/>
    <mergeCell ref="B35:E35"/>
    <mergeCell ref="C18:D18"/>
    <mergeCell ref="B19:E19"/>
    <mergeCell ref="A20:F20"/>
    <mergeCell ref="A23:G23"/>
    <mergeCell ref="A25:G25"/>
    <mergeCell ref="B27:F27"/>
    <mergeCell ref="A14:G14"/>
    <mergeCell ref="B16:E16"/>
    <mergeCell ref="B17:E17"/>
    <mergeCell ref="B8:D8"/>
    <mergeCell ref="E8:G8"/>
    <mergeCell ref="B9:D9"/>
    <mergeCell ref="E9:G9"/>
    <mergeCell ref="B10:D10"/>
    <mergeCell ref="E10:G10"/>
    <mergeCell ref="A1:G1"/>
    <mergeCell ref="A3:G3"/>
    <mergeCell ref="A5:G5"/>
    <mergeCell ref="A6:G6"/>
    <mergeCell ref="B7:D7"/>
    <mergeCell ref="E7:G7"/>
    <mergeCell ref="B11:D11"/>
    <mergeCell ref="E11:G11"/>
    <mergeCell ref="A12:G12"/>
  </mergeCells>
  <dataValidations count="3">
    <dataValidation type="list" allowBlank="1" showInputMessage="1" showErrorMessage="1" sqref="G141" xr:uid="{732CB214-815D-4F13-9764-C7E8BFAE7DE6}">
      <formula1>"Sim,Não"</formula1>
    </dataValidation>
    <dataValidation type="decimal" allowBlank="1" showInputMessage="1" showErrorMessage="1" error="O valor deve ser entre 0% e 100%" sqref="E93" xr:uid="{E7B6565C-D488-4759-81FC-1E091DDF0EA3}">
      <formula1>0</formula1>
      <formula2>1</formula2>
    </dataValidation>
    <dataValidation type="decimal" operator="greaterThanOrEqual" allowBlank="1" showInputMessage="1" showErrorMessage="1" sqref="G17 E18:F18 G19 G126:G127 F36:F43 G49:G55 F70:F83 F108:F109 F92:F102 G28:G30" xr:uid="{9A73DD4C-502B-4F95-B8D5-AA4CDEB13313}">
      <formula1>0</formula1>
    </dataValidation>
  </dataValidations>
  <printOptions horizontalCentered="1"/>
  <pageMargins left="0.19685039370078741" right="0.19685039370078741" top="0.98425196850393704" bottom="0.78740157480314965" header="0.19685039370078741" footer="0.19685039370078741"/>
  <pageSetup paperSize="9" scale="75" fitToHeight="2" orientation="portrait" r:id="rId1"/>
  <headerFooter>
    <oddHeader>&amp;C&amp;G</oddHeader>
    <oddFooter>&amp;C&amp;12&amp;F / &amp;A - Página &amp;P de &amp;N&amp;11
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41"/>
  <sheetViews>
    <sheetView showGridLines="0" zoomScaleNormal="100" zoomScaleSheetLayoutView="100" workbookViewId="0">
      <pane xSplit="1" ySplit="7" topLeftCell="B8" activePane="bottomRight" state="frozen"/>
      <selection activeCell="A14" sqref="A14:C14"/>
      <selection pane="topRight" activeCell="A14" sqref="A14:C14"/>
      <selection pane="bottomLeft" activeCell="A14" sqref="A14:C14"/>
      <selection pane="bottomRight" activeCell="B8" sqref="B8:D8"/>
    </sheetView>
  </sheetViews>
  <sheetFormatPr defaultColWidth="9.140625" defaultRowHeight="15.75" x14ac:dyDescent="0.25"/>
  <cols>
    <col min="1" max="1" width="4.7109375" style="1" bestFit="1" customWidth="1"/>
    <col min="2" max="2" width="39.85546875" style="1" bestFit="1" customWidth="1"/>
    <col min="3" max="7" width="17.7109375" style="1" customWidth="1"/>
    <col min="8" max="8" width="12.7109375" style="1" customWidth="1"/>
    <col min="9" max="9" width="12" style="1" customWidth="1"/>
    <col min="10" max="10" width="15.140625" style="1" customWidth="1"/>
    <col min="11" max="16384" width="9.140625" style="1"/>
  </cols>
  <sheetData>
    <row r="1" spans="1:7" ht="15.75" customHeight="1" x14ac:dyDescent="0.25">
      <c r="A1" s="118" t="s">
        <v>88</v>
      </c>
      <c r="B1" s="118"/>
      <c r="C1" s="118"/>
      <c r="D1" s="118"/>
      <c r="E1" s="118"/>
      <c r="F1" s="118"/>
      <c r="G1" s="118"/>
    </row>
    <row r="2" spans="1:7" ht="4.9000000000000004" customHeight="1" x14ac:dyDescent="0.25"/>
    <row r="3" spans="1:7" s="33" customFormat="1" ht="15" customHeight="1" x14ac:dyDescent="0.25">
      <c r="A3" s="134" t="s">
        <v>14</v>
      </c>
      <c r="B3" s="134"/>
      <c r="C3" s="134"/>
      <c r="D3" s="134"/>
      <c r="E3" s="134"/>
      <c r="F3" s="134"/>
      <c r="G3" s="134"/>
    </row>
    <row r="4" spans="1:7" s="33" customFormat="1" ht="4.9000000000000004" customHeight="1" x14ac:dyDescent="0.25"/>
    <row r="5" spans="1:7" s="33" customFormat="1" ht="15" x14ac:dyDescent="0.25">
      <c r="A5" s="135" t="s">
        <v>15</v>
      </c>
      <c r="B5" s="135"/>
      <c r="C5" s="135"/>
      <c r="D5" s="135"/>
      <c r="E5" s="135"/>
      <c r="F5" s="135"/>
      <c r="G5" s="135"/>
    </row>
    <row r="6" spans="1:7" s="33" customFormat="1" ht="15" x14ac:dyDescent="0.25">
      <c r="A6" s="111" t="s">
        <v>16</v>
      </c>
      <c r="B6" s="111"/>
      <c r="C6" s="111"/>
      <c r="D6" s="111"/>
      <c r="E6" s="111"/>
      <c r="F6" s="111"/>
      <c r="G6" s="111"/>
    </row>
    <row r="7" spans="1:7" s="33" customFormat="1" ht="15" x14ac:dyDescent="0.25">
      <c r="A7" s="4">
        <v>1</v>
      </c>
      <c r="B7" s="136" t="s">
        <v>13</v>
      </c>
      <c r="C7" s="136"/>
      <c r="D7" s="136"/>
      <c r="E7" s="113" t="s">
        <v>293</v>
      </c>
      <c r="F7" s="113"/>
      <c r="G7" s="113"/>
    </row>
    <row r="8" spans="1:7" s="33" customFormat="1" ht="15" x14ac:dyDescent="0.25">
      <c r="A8" s="4">
        <v>2</v>
      </c>
      <c r="B8" s="136" t="s">
        <v>17</v>
      </c>
      <c r="C8" s="136"/>
      <c r="D8" s="136"/>
      <c r="E8" s="113"/>
      <c r="F8" s="113"/>
      <c r="G8" s="113"/>
    </row>
    <row r="9" spans="1:7" s="33" customFormat="1" ht="15" x14ac:dyDescent="0.25">
      <c r="A9" s="4">
        <v>3</v>
      </c>
      <c r="B9" s="136" t="s">
        <v>18</v>
      </c>
      <c r="C9" s="136"/>
      <c r="D9" s="136"/>
      <c r="E9" s="113"/>
      <c r="F9" s="113"/>
      <c r="G9" s="113"/>
    </row>
    <row r="10" spans="1:7" s="33" customFormat="1" ht="15" x14ac:dyDescent="0.25">
      <c r="A10" s="4">
        <v>4</v>
      </c>
      <c r="B10" s="136" t="s">
        <v>19</v>
      </c>
      <c r="C10" s="136"/>
      <c r="D10" s="136"/>
      <c r="E10" s="113"/>
      <c r="F10" s="113"/>
      <c r="G10" s="113"/>
    </row>
    <row r="11" spans="1:7" s="33" customFormat="1" ht="15" x14ac:dyDescent="0.25">
      <c r="A11" s="4">
        <v>5</v>
      </c>
      <c r="B11" s="136" t="s">
        <v>20</v>
      </c>
      <c r="C11" s="136"/>
      <c r="D11" s="136"/>
      <c r="E11" s="113"/>
      <c r="F11" s="113"/>
      <c r="G11" s="113"/>
    </row>
    <row r="12" spans="1:7" s="33" customFormat="1" ht="15" x14ac:dyDescent="0.25">
      <c r="A12" s="137" t="s">
        <v>21</v>
      </c>
      <c r="B12" s="137"/>
      <c r="C12" s="137"/>
      <c r="D12" s="137"/>
      <c r="E12" s="137"/>
      <c r="F12" s="137"/>
      <c r="G12" s="137"/>
    </row>
    <row r="13" spans="1:7" s="33" customFormat="1" ht="4.9000000000000004" customHeight="1" x14ac:dyDescent="0.25"/>
    <row r="14" spans="1:7" ht="15.75" customHeight="1" x14ac:dyDescent="0.25">
      <c r="A14" s="134" t="s">
        <v>22</v>
      </c>
      <c r="B14" s="134"/>
      <c r="C14" s="134"/>
      <c r="D14" s="134"/>
      <c r="E14" s="134"/>
      <c r="F14" s="134"/>
      <c r="G14" s="134"/>
    </row>
    <row r="15" spans="1:7" ht="4.9000000000000004" customHeight="1" x14ac:dyDescent="0.25">
      <c r="A15" s="35"/>
      <c r="B15" s="35"/>
      <c r="C15" s="35"/>
      <c r="D15" s="35"/>
      <c r="E15" s="35"/>
      <c r="F15" s="35"/>
      <c r="G15" s="35"/>
    </row>
    <row r="16" spans="1:7" x14ac:dyDescent="0.25">
      <c r="A16" s="74">
        <v>1</v>
      </c>
      <c r="B16" s="138" t="s">
        <v>23</v>
      </c>
      <c r="C16" s="138"/>
      <c r="D16" s="138"/>
      <c r="E16" s="138"/>
      <c r="F16" s="74" t="s">
        <v>38</v>
      </c>
      <c r="G16" s="74" t="s">
        <v>24</v>
      </c>
    </row>
    <row r="17" spans="1:7" x14ac:dyDescent="0.25">
      <c r="A17" s="34" t="s">
        <v>5</v>
      </c>
      <c r="B17" s="139" t="s">
        <v>25</v>
      </c>
      <c r="C17" s="139"/>
      <c r="D17" s="139"/>
      <c r="E17" s="139"/>
      <c r="F17" s="75"/>
      <c r="G17" s="28">
        <v>0</v>
      </c>
    </row>
    <row r="18" spans="1:7" x14ac:dyDescent="0.25">
      <c r="A18" s="34" t="s">
        <v>7</v>
      </c>
      <c r="B18" s="76" t="s">
        <v>125</v>
      </c>
      <c r="C18" s="142" t="s">
        <v>167</v>
      </c>
      <c r="D18" s="142"/>
      <c r="E18" s="29"/>
      <c r="F18" s="30">
        <v>0</v>
      </c>
      <c r="G18" s="70">
        <f>ROUND((E18*F18),2)</f>
        <v>0</v>
      </c>
    </row>
    <row r="19" spans="1:7" x14ac:dyDescent="0.25">
      <c r="A19" s="34" t="s">
        <v>8</v>
      </c>
      <c r="B19" s="143" t="s">
        <v>29</v>
      </c>
      <c r="C19" s="143"/>
      <c r="D19" s="143"/>
      <c r="E19" s="143"/>
      <c r="F19" s="30"/>
      <c r="G19" s="28">
        <v>0</v>
      </c>
    </row>
    <row r="20" spans="1:7" ht="15.75" customHeight="1" x14ac:dyDescent="0.25">
      <c r="A20" s="140" t="s">
        <v>30</v>
      </c>
      <c r="B20" s="140"/>
      <c r="C20" s="140"/>
      <c r="D20" s="140"/>
      <c r="E20" s="140"/>
      <c r="F20" s="140"/>
      <c r="G20" s="66">
        <f>ROUND((SUM(G17:G19)),2)</f>
        <v>0</v>
      </c>
    </row>
    <row r="21" spans="1:7" ht="4.9000000000000004" customHeight="1" x14ac:dyDescent="0.25">
      <c r="A21" s="35"/>
      <c r="B21" s="35"/>
      <c r="C21" s="35"/>
      <c r="D21" s="35"/>
      <c r="E21" s="35"/>
      <c r="F21" s="35"/>
      <c r="G21" s="35"/>
    </row>
    <row r="22" spans="1:7" ht="4.9000000000000004" customHeight="1" x14ac:dyDescent="0.25">
      <c r="A22" s="35"/>
      <c r="B22" s="35"/>
      <c r="C22" s="35"/>
      <c r="D22" s="35"/>
      <c r="E22" s="35"/>
      <c r="F22" s="35"/>
      <c r="G22" s="35"/>
    </row>
    <row r="23" spans="1:7" ht="15.6" customHeight="1" x14ac:dyDescent="0.25">
      <c r="A23" s="134" t="s">
        <v>31</v>
      </c>
      <c r="B23" s="134"/>
      <c r="C23" s="134"/>
      <c r="D23" s="134"/>
      <c r="E23" s="134"/>
      <c r="F23" s="134"/>
      <c r="G23" s="134"/>
    </row>
    <row r="24" spans="1:7" ht="4.9000000000000004" customHeight="1" x14ac:dyDescent="0.25">
      <c r="A24" s="78"/>
      <c r="B24" s="35"/>
      <c r="C24" s="35"/>
      <c r="D24" s="35"/>
      <c r="E24" s="35"/>
      <c r="F24" s="35"/>
      <c r="G24" s="35"/>
    </row>
    <row r="25" spans="1:7" ht="15.75" customHeight="1" x14ac:dyDescent="0.25">
      <c r="A25" s="138" t="s">
        <v>128</v>
      </c>
      <c r="B25" s="138"/>
      <c r="C25" s="138"/>
      <c r="D25" s="138"/>
      <c r="E25" s="138"/>
      <c r="F25" s="138"/>
      <c r="G25" s="138"/>
    </row>
    <row r="26" spans="1:7" ht="4.9000000000000004" customHeight="1" x14ac:dyDescent="0.25">
      <c r="A26" s="35"/>
      <c r="B26" s="35"/>
      <c r="C26" s="35"/>
      <c r="D26" s="35"/>
      <c r="E26" s="35"/>
      <c r="F26" s="35"/>
      <c r="G26" s="35"/>
    </row>
    <row r="27" spans="1:7" ht="15.75" customHeight="1" x14ac:dyDescent="0.25">
      <c r="A27" s="77" t="s">
        <v>32</v>
      </c>
      <c r="B27" s="140" t="s">
        <v>157</v>
      </c>
      <c r="C27" s="140"/>
      <c r="D27" s="140"/>
      <c r="E27" s="140"/>
      <c r="F27" s="140"/>
      <c r="G27" s="77" t="s">
        <v>24</v>
      </c>
    </row>
    <row r="28" spans="1:7" x14ac:dyDescent="0.25">
      <c r="A28" s="34" t="s">
        <v>5</v>
      </c>
      <c r="B28" s="139" t="s">
        <v>33</v>
      </c>
      <c r="C28" s="139"/>
      <c r="D28" s="139"/>
      <c r="E28" s="139"/>
      <c r="F28" s="139"/>
      <c r="G28" s="28">
        <f>ROUND((G20/12),2)</f>
        <v>0</v>
      </c>
    </row>
    <row r="29" spans="1:7" ht="15.6" customHeight="1" x14ac:dyDescent="0.25">
      <c r="A29" s="34" t="s">
        <v>7</v>
      </c>
      <c r="B29" s="139" t="s">
        <v>87</v>
      </c>
      <c r="C29" s="139"/>
      <c r="D29" s="139"/>
      <c r="E29" s="139"/>
      <c r="F29" s="139"/>
      <c r="G29" s="28">
        <f>ROUND((G20/12/3),2)</f>
        <v>0</v>
      </c>
    </row>
    <row r="30" spans="1:7" ht="15.6" customHeight="1" x14ac:dyDescent="0.25">
      <c r="A30" s="34" t="s">
        <v>8</v>
      </c>
      <c r="B30" s="139" t="s">
        <v>126</v>
      </c>
      <c r="C30" s="139"/>
      <c r="D30" s="139"/>
      <c r="E30" s="139"/>
      <c r="F30" s="139"/>
      <c r="G30" s="28">
        <f>ROUND(((G28+G29)*F44),2)</f>
        <v>0</v>
      </c>
    </row>
    <row r="31" spans="1:7" ht="15.75" customHeight="1" x14ac:dyDescent="0.25">
      <c r="A31" s="140" t="s">
        <v>34</v>
      </c>
      <c r="B31" s="140"/>
      <c r="C31" s="140"/>
      <c r="D31" s="140"/>
      <c r="E31" s="140"/>
      <c r="F31" s="140"/>
      <c r="G31" s="66">
        <f>ROUND((SUM(G28:G30)),2)</f>
        <v>0</v>
      </c>
    </row>
    <row r="32" spans="1:7" ht="4.9000000000000004" customHeight="1" x14ac:dyDescent="0.25">
      <c r="A32" s="35"/>
      <c r="B32" s="35"/>
      <c r="C32" s="35"/>
      <c r="D32" s="35"/>
      <c r="E32" s="35"/>
      <c r="F32" s="35"/>
      <c r="G32" s="35"/>
    </row>
    <row r="33" spans="1:7" ht="15.75" customHeight="1" x14ac:dyDescent="0.25">
      <c r="A33" s="138" t="s">
        <v>35</v>
      </c>
      <c r="B33" s="138"/>
      <c r="C33" s="138"/>
      <c r="D33" s="138"/>
      <c r="E33" s="138"/>
      <c r="F33" s="138"/>
      <c r="G33" s="138"/>
    </row>
    <row r="34" spans="1:7" ht="4.9000000000000004" customHeight="1" x14ac:dyDescent="0.25">
      <c r="A34" s="35"/>
      <c r="B34" s="35"/>
      <c r="C34" s="35"/>
      <c r="D34" s="35"/>
      <c r="E34" s="35"/>
      <c r="F34" s="35"/>
      <c r="G34" s="35"/>
    </row>
    <row r="35" spans="1:7" x14ac:dyDescent="0.25">
      <c r="A35" s="77" t="s">
        <v>36</v>
      </c>
      <c r="B35" s="141" t="s">
        <v>37</v>
      </c>
      <c r="C35" s="141"/>
      <c r="D35" s="141"/>
      <c r="E35" s="141"/>
      <c r="F35" s="77" t="s">
        <v>38</v>
      </c>
      <c r="G35" s="77" t="s">
        <v>24</v>
      </c>
    </row>
    <row r="36" spans="1:7" x14ac:dyDescent="0.25">
      <c r="A36" s="34" t="s">
        <v>5</v>
      </c>
      <c r="B36" s="139" t="s">
        <v>39</v>
      </c>
      <c r="C36" s="139"/>
      <c r="D36" s="139"/>
      <c r="E36" s="139"/>
      <c r="F36" s="30">
        <v>0.2</v>
      </c>
      <c r="G36" s="70">
        <f>ROUND(($G$20*F36),2)</f>
        <v>0</v>
      </c>
    </row>
    <row r="37" spans="1:7" x14ac:dyDescent="0.25">
      <c r="A37" s="34" t="s">
        <v>7</v>
      </c>
      <c r="B37" s="139" t="s">
        <v>40</v>
      </c>
      <c r="C37" s="139"/>
      <c r="D37" s="139"/>
      <c r="E37" s="139"/>
      <c r="F37" s="30">
        <v>2.5000000000000001E-2</v>
      </c>
      <c r="G37" s="70">
        <f t="shared" ref="G37:G43" si="0">ROUND(($G$20*F37),2)</f>
        <v>0</v>
      </c>
    </row>
    <row r="38" spans="1:7" x14ac:dyDescent="0.25">
      <c r="A38" s="34" t="s">
        <v>8</v>
      </c>
      <c r="B38" s="139" t="s">
        <v>41</v>
      </c>
      <c r="C38" s="139"/>
      <c r="D38" s="139"/>
      <c r="E38" s="139"/>
      <c r="F38" s="30">
        <v>0.03</v>
      </c>
      <c r="G38" s="70">
        <f t="shared" si="0"/>
        <v>0</v>
      </c>
    </row>
    <row r="39" spans="1:7" x14ac:dyDescent="0.25">
      <c r="A39" s="34" t="s">
        <v>10</v>
      </c>
      <c r="B39" s="139" t="s">
        <v>42</v>
      </c>
      <c r="C39" s="139"/>
      <c r="D39" s="139"/>
      <c r="E39" s="139"/>
      <c r="F39" s="30">
        <v>1.4999999999999999E-2</v>
      </c>
      <c r="G39" s="70">
        <f t="shared" si="0"/>
        <v>0</v>
      </c>
    </row>
    <row r="40" spans="1:7" x14ac:dyDescent="0.25">
      <c r="A40" s="34" t="s">
        <v>26</v>
      </c>
      <c r="B40" s="139" t="s">
        <v>166</v>
      </c>
      <c r="C40" s="139"/>
      <c r="D40" s="139"/>
      <c r="E40" s="139"/>
      <c r="F40" s="30">
        <v>0.01</v>
      </c>
      <c r="G40" s="70">
        <f t="shared" si="0"/>
        <v>0</v>
      </c>
    </row>
    <row r="41" spans="1:7" x14ac:dyDescent="0.25">
      <c r="A41" s="34" t="s">
        <v>27</v>
      </c>
      <c r="B41" s="139" t="s">
        <v>43</v>
      </c>
      <c r="C41" s="139"/>
      <c r="D41" s="139"/>
      <c r="E41" s="139"/>
      <c r="F41" s="30">
        <v>6.0000000000000001E-3</v>
      </c>
      <c r="G41" s="70">
        <f t="shared" si="0"/>
        <v>0</v>
      </c>
    </row>
    <row r="42" spans="1:7" x14ac:dyDescent="0.25">
      <c r="A42" s="34" t="s">
        <v>28</v>
      </c>
      <c r="B42" s="139" t="s">
        <v>44</v>
      </c>
      <c r="C42" s="139"/>
      <c r="D42" s="139"/>
      <c r="E42" s="139"/>
      <c r="F42" s="30">
        <v>2E-3</v>
      </c>
      <c r="G42" s="70">
        <f t="shared" si="0"/>
        <v>0</v>
      </c>
    </row>
    <row r="43" spans="1:7" x14ac:dyDescent="0.25">
      <c r="A43" s="34" t="s">
        <v>45</v>
      </c>
      <c r="B43" s="139" t="s">
        <v>46</v>
      </c>
      <c r="C43" s="139"/>
      <c r="D43" s="139"/>
      <c r="E43" s="139"/>
      <c r="F43" s="30">
        <v>0.08</v>
      </c>
      <c r="G43" s="70">
        <f t="shared" si="0"/>
        <v>0</v>
      </c>
    </row>
    <row r="44" spans="1:7" ht="15.6" customHeight="1" x14ac:dyDescent="0.25">
      <c r="A44" s="140" t="s">
        <v>47</v>
      </c>
      <c r="B44" s="140"/>
      <c r="C44" s="140"/>
      <c r="D44" s="140"/>
      <c r="E44" s="140"/>
      <c r="F44" s="79">
        <f>SUM(F36:F43)</f>
        <v>0.36800000000000005</v>
      </c>
      <c r="G44" s="66">
        <f>SUM(G36:G43)</f>
        <v>0</v>
      </c>
    </row>
    <row r="45" spans="1:7" ht="4.9000000000000004" customHeight="1" x14ac:dyDescent="0.25">
      <c r="A45" s="35"/>
      <c r="B45" s="35"/>
      <c r="C45" s="35"/>
      <c r="D45" s="35"/>
      <c r="E45" s="35"/>
      <c r="F45" s="35"/>
      <c r="G45" s="35"/>
    </row>
    <row r="46" spans="1:7" ht="15.75" customHeight="1" x14ac:dyDescent="0.25">
      <c r="A46" s="138" t="s">
        <v>48</v>
      </c>
      <c r="B46" s="138"/>
      <c r="C46" s="138"/>
      <c r="D46" s="138"/>
      <c r="E46" s="138"/>
      <c r="F46" s="138"/>
      <c r="G46" s="138"/>
    </row>
    <row r="47" spans="1:7" ht="4.9000000000000004" customHeight="1" x14ac:dyDescent="0.25">
      <c r="A47" s="35"/>
      <c r="B47" s="35"/>
      <c r="C47" s="35"/>
      <c r="D47" s="35"/>
      <c r="E47" s="35"/>
      <c r="F47" s="35"/>
      <c r="G47" s="35"/>
    </row>
    <row r="48" spans="1:7" x14ac:dyDescent="0.25">
      <c r="A48" s="77" t="s">
        <v>49</v>
      </c>
      <c r="B48" s="140" t="s">
        <v>50</v>
      </c>
      <c r="C48" s="140"/>
      <c r="D48" s="140"/>
      <c r="E48" s="140"/>
      <c r="F48" s="140"/>
      <c r="G48" s="77" t="s">
        <v>24</v>
      </c>
    </row>
    <row r="49" spans="1:7" ht="15.6" customHeight="1" x14ac:dyDescent="0.25">
      <c r="A49" s="34" t="s">
        <v>5</v>
      </c>
      <c r="B49" s="139" t="s">
        <v>129</v>
      </c>
      <c r="C49" s="139"/>
      <c r="D49" s="139"/>
      <c r="E49" s="139"/>
      <c r="F49" s="139"/>
      <c r="G49" s="28">
        <v>0</v>
      </c>
    </row>
    <row r="50" spans="1:7" x14ac:dyDescent="0.25">
      <c r="A50" s="34" t="s">
        <v>7</v>
      </c>
      <c r="B50" s="139" t="s">
        <v>51</v>
      </c>
      <c r="C50" s="139"/>
      <c r="D50" s="139"/>
      <c r="E50" s="139"/>
      <c r="F50" s="139"/>
      <c r="G50" s="28">
        <v>0</v>
      </c>
    </row>
    <row r="51" spans="1:7" ht="15.75" customHeight="1" x14ac:dyDescent="0.25">
      <c r="A51" s="34" t="s">
        <v>8</v>
      </c>
      <c r="B51" s="139" t="s">
        <v>211</v>
      </c>
      <c r="C51" s="139"/>
      <c r="D51" s="139"/>
      <c r="E51" s="139"/>
      <c r="F51" s="139"/>
      <c r="G51" s="28">
        <v>0</v>
      </c>
    </row>
    <row r="52" spans="1:7" x14ac:dyDescent="0.25">
      <c r="A52" s="34" t="s">
        <v>10</v>
      </c>
      <c r="B52" s="139" t="s">
        <v>168</v>
      </c>
      <c r="C52" s="139"/>
      <c r="D52" s="139"/>
      <c r="E52" s="139"/>
      <c r="F52" s="139"/>
      <c r="G52" s="28">
        <v>0</v>
      </c>
    </row>
    <row r="53" spans="1:7" x14ac:dyDescent="0.25">
      <c r="A53" s="34" t="s">
        <v>26</v>
      </c>
      <c r="B53" s="139" t="s">
        <v>52</v>
      </c>
      <c r="C53" s="139"/>
      <c r="D53" s="139"/>
      <c r="E53" s="139"/>
      <c r="F53" s="139"/>
      <c r="G53" s="28">
        <v>0</v>
      </c>
    </row>
    <row r="54" spans="1:7" x14ac:dyDescent="0.25">
      <c r="A54" s="34" t="s">
        <v>27</v>
      </c>
      <c r="B54" s="143" t="s">
        <v>130</v>
      </c>
      <c r="C54" s="143"/>
      <c r="D54" s="143"/>
      <c r="E54" s="143"/>
      <c r="F54" s="143"/>
      <c r="G54" s="28">
        <v>0</v>
      </c>
    </row>
    <row r="55" spans="1:7" x14ac:dyDescent="0.25">
      <c r="A55" s="34" t="s">
        <v>28</v>
      </c>
      <c r="B55" s="143" t="s">
        <v>29</v>
      </c>
      <c r="C55" s="143"/>
      <c r="D55" s="143"/>
      <c r="E55" s="143"/>
      <c r="F55" s="143"/>
      <c r="G55" s="28">
        <v>0</v>
      </c>
    </row>
    <row r="56" spans="1:7" ht="15.75" customHeight="1" x14ac:dyDescent="0.25">
      <c r="A56" s="140" t="s">
        <v>53</v>
      </c>
      <c r="B56" s="140"/>
      <c r="C56" s="140"/>
      <c r="D56" s="140"/>
      <c r="E56" s="140"/>
      <c r="F56" s="140"/>
      <c r="G56" s="66">
        <f>ROUND((SUM(G49:G55)),2)</f>
        <v>0</v>
      </c>
    </row>
    <row r="57" spans="1:7" ht="4.9000000000000004" customHeight="1" x14ac:dyDescent="0.25">
      <c r="A57" s="35"/>
      <c r="B57" s="35"/>
      <c r="C57" s="35"/>
      <c r="D57" s="35"/>
      <c r="E57" s="35"/>
      <c r="F57" s="35"/>
      <c r="G57" s="35"/>
    </row>
    <row r="58" spans="1:7" ht="15.75" customHeight="1" x14ac:dyDescent="0.25">
      <c r="A58" s="138" t="s">
        <v>54</v>
      </c>
      <c r="B58" s="138"/>
      <c r="C58" s="138"/>
      <c r="D58" s="138"/>
      <c r="E58" s="138"/>
      <c r="F58" s="138"/>
      <c r="G58" s="138"/>
    </row>
    <row r="59" spans="1:7" ht="4.9000000000000004" customHeight="1" x14ac:dyDescent="0.25">
      <c r="A59" s="35"/>
      <c r="B59" s="35"/>
      <c r="C59" s="35"/>
      <c r="D59" s="35"/>
      <c r="E59" s="35"/>
      <c r="F59" s="35"/>
      <c r="G59" s="35"/>
    </row>
    <row r="60" spans="1:7" ht="15.75" customHeight="1" x14ac:dyDescent="0.25">
      <c r="A60" s="74">
        <v>2</v>
      </c>
      <c r="B60" s="138" t="s">
        <v>55</v>
      </c>
      <c r="C60" s="138"/>
      <c r="D60" s="138"/>
      <c r="E60" s="138"/>
      <c r="F60" s="138"/>
      <c r="G60" s="74" t="s">
        <v>24</v>
      </c>
    </row>
    <row r="61" spans="1:7" ht="15.75" customHeight="1" x14ac:dyDescent="0.25">
      <c r="A61" s="34" t="s">
        <v>32</v>
      </c>
      <c r="B61" s="139" t="s">
        <v>165</v>
      </c>
      <c r="C61" s="139"/>
      <c r="D61" s="139"/>
      <c r="E61" s="139"/>
      <c r="F61" s="139"/>
      <c r="G61" s="70">
        <f>G31</f>
        <v>0</v>
      </c>
    </row>
    <row r="62" spans="1:7" x14ac:dyDescent="0.25">
      <c r="A62" s="34" t="s">
        <v>36</v>
      </c>
      <c r="B62" s="139" t="s">
        <v>56</v>
      </c>
      <c r="C62" s="139"/>
      <c r="D62" s="139"/>
      <c r="E62" s="139"/>
      <c r="F62" s="139"/>
      <c r="G62" s="70">
        <f>G44</f>
        <v>0</v>
      </c>
    </row>
    <row r="63" spans="1:7" x14ac:dyDescent="0.25">
      <c r="A63" s="34" t="s">
        <v>49</v>
      </c>
      <c r="B63" s="139" t="s">
        <v>50</v>
      </c>
      <c r="C63" s="139"/>
      <c r="D63" s="139"/>
      <c r="E63" s="139"/>
      <c r="F63" s="139"/>
      <c r="G63" s="70">
        <f>G56</f>
        <v>0</v>
      </c>
    </row>
    <row r="64" spans="1:7" ht="15.75" customHeight="1" x14ac:dyDescent="0.25">
      <c r="A64" s="140" t="s">
        <v>57</v>
      </c>
      <c r="B64" s="140"/>
      <c r="C64" s="140"/>
      <c r="D64" s="140"/>
      <c r="E64" s="140"/>
      <c r="F64" s="140"/>
      <c r="G64" s="66">
        <f>SUM(G61:G63)</f>
        <v>0</v>
      </c>
    </row>
    <row r="65" spans="1:7" ht="4.9000000000000004" customHeight="1" x14ac:dyDescent="0.25">
      <c r="A65" s="35"/>
      <c r="B65" s="35"/>
      <c r="C65" s="35"/>
      <c r="D65" s="35"/>
      <c r="E65" s="35"/>
      <c r="F65" s="35"/>
      <c r="G65" s="35"/>
    </row>
    <row r="66" spans="1:7" ht="4.9000000000000004" customHeight="1" x14ac:dyDescent="0.25">
      <c r="A66" s="35"/>
      <c r="B66" s="35"/>
      <c r="C66" s="35"/>
      <c r="D66" s="35"/>
      <c r="E66" s="35"/>
      <c r="F66" s="35"/>
      <c r="G66" s="35"/>
    </row>
    <row r="67" spans="1:7" ht="15.6" customHeight="1" x14ac:dyDescent="0.25">
      <c r="A67" s="134" t="s">
        <v>58</v>
      </c>
      <c r="B67" s="134"/>
      <c r="C67" s="134"/>
      <c r="D67" s="134"/>
      <c r="E67" s="134"/>
      <c r="F67" s="134"/>
      <c r="G67" s="134"/>
    </row>
    <row r="68" spans="1:7" ht="4.9000000000000004" customHeight="1" x14ac:dyDescent="0.25">
      <c r="A68" s="35"/>
      <c r="B68" s="35"/>
      <c r="C68" s="35"/>
      <c r="D68" s="35"/>
      <c r="E68" s="35"/>
      <c r="F68" s="35"/>
      <c r="G68" s="35"/>
    </row>
    <row r="69" spans="1:7" x14ac:dyDescent="0.25">
      <c r="A69" s="74">
        <v>3</v>
      </c>
      <c r="B69" s="138" t="s">
        <v>59</v>
      </c>
      <c r="C69" s="138"/>
      <c r="D69" s="138"/>
      <c r="E69" s="138"/>
      <c r="F69" s="74" t="s">
        <v>38</v>
      </c>
      <c r="G69" s="74" t="s">
        <v>24</v>
      </c>
    </row>
    <row r="70" spans="1:7" x14ac:dyDescent="0.25">
      <c r="A70" s="34" t="s">
        <v>5</v>
      </c>
      <c r="B70" s="139" t="s">
        <v>142</v>
      </c>
      <c r="C70" s="139"/>
      <c r="D70" s="139"/>
      <c r="E70" s="139"/>
      <c r="F70" s="31">
        <v>0</v>
      </c>
      <c r="G70" s="70">
        <f>ROUND(($G$20*F70),2)</f>
        <v>0</v>
      </c>
    </row>
    <row r="71" spans="1:7" x14ac:dyDescent="0.25">
      <c r="A71" s="34" t="s">
        <v>7</v>
      </c>
      <c r="B71" s="139" t="s">
        <v>143</v>
      </c>
      <c r="C71" s="139"/>
      <c r="D71" s="139"/>
      <c r="E71" s="139"/>
      <c r="F71" s="31">
        <f>1/12</f>
        <v>8.3333333333333329E-2</v>
      </c>
      <c r="G71" s="70">
        <f>ROUND(($G$70*F71),2)</f>
        <v>0</v>
      </c>
    </row>
    <row r="72" spans="1:7" ht="15.75" customHeight="1" x14ac:dyDescent="0.25">
      <c r="A72" s="34" t="s">
        <v>8</v>
      </c>
      <c r="B72" s="139" t="s">
        <v>144</v>
      </c>
      <c r="C72" s="139"/>
      <c r="D72" s="139"/>
      <c r="E72" s="139"/>
      <c r="F72" s="31">
        <f>F71/3</f>
        <v>2.7777777777777776E-2</v>
      </c>
      <c r="G72" s="70">
        <f>ROUND(($G$70*F72),2)</f>
        <v>0</v>
      </c>
    </row>
    <row r="73" spans="1:7" ht="15.75" customHeight="1" x14ac:dyDescent="0.25">
      <c r="A73" s="34" t="s">
        <v>10</v>
      </c>
      <c r="B73" s="139" t="s">
        <v>145</v>
      </c>
      <c r="C73" s="139"/>
      <c r="D73" s="139"/>
      <c r="E73" s="139"/>
      <c r="F73" s="31">
        <f>1/12</f>
        <v>8.3333333333333329E-2</v>
      </c>
      <c r="G73" s="70">
        <f>ROUND(($G$70*F73),2)</f>
        <v>0</v>
      </c>
    </row>
    <row r="74" spans="1:7" ht="15.6" customHeight="1" x14ac:dyDescent="0.25">
      <c r="A74" s="34" t="s">
        <v>26</v>
      </c>
      <c r="B74" s="139" t="s">
        <v>146</v>
      </c>
      <c r="C74" s="139"/>
      <c r="D74" s="139"/>
      <c r="E74" s="139"/>
      <c r="F74" s="31">
        <v>0</v>
      </c>
      <c r="G74" s="70">
        <f t="shared" ref="G74:G75" si="1">ROUND(($G$20*F74),2)</f>
        <v>0</v>
      </c>
    </row>
    <row r="75" spans="1:7" ht="15.6" customHeight="1" x14ac:dyDescent="0.25">
      <c r="A75" s="34" t="s">
        <v>27</v>
      </c>
      <c r="B75" s="139" t="s">
        <v>154</v>
      </c>
      <c r="C75" s="139"/>
      <c r="D75" s="139"/>
      <c r="E75" s="139"/>
      <c r="F75" s="31">
        <v>0</v>
      </c>
      <c r="G75" s="70">
        <f t="shared" si="1"/>
        <v>0</v>
      </c>
    </row>
    <row r="76" spans="1:7" x14ac:dyDescent="0.25">
      <c r="A76" s="34" t="s">
        <v>28</v>
      </c>
      <c r="B76" s="139" t="s">
        <v>147</v>
      </c>
      <c r="C76" s="139"/>
      <c r="D76" s="139"/>
      <c r="E76" s="139"/>
      <c r="F76" s="31">
        <v>0</v>
      </c>
      <c r="G76" s="70">
        <f t="shared" ref="G76" si="2">ROUND(($G$20*F76),2)</f>
        <v>0</v>
      </c>
    </row>
    <row r="77" spans="1:7" x14ac:dyDescent="0.25">
      <c r="A77" s="34" t="s">
        <v>45</v>
      </c>
      <c r="B77" s="139" t="s">
        <v>148</v>
      </c>
      <c r="C77" s="139"/>
      <c r="D77" s="139"/>
      <c r="E77" s="139"/>
      <c r="F77" s="31">
        <f>1/12</f>
        <v>8.3333333333333329E-2</v>
      </c>
      <c r="G77" s="70">
        <f>ROUND(($G$76*F77),2)</f>
        <v>0</v>
      </c>
    </row>
    <row r="78" spans="1:7" ht="15.75" customHeight="1" x14ac:dyDescent="0.25">
      <c r="A78" s="34" t="s">
        <v>131</v>
      </c>
      <c r="B78" s="139" t="s">
        <v>149</v>
      </c>
      <c r="C78" s="139"/>
      <c r="D78" s="139"/>
      <c r="E78" s="139"/>
      <c r="F78" s="31">
        <f>F77/3</f>
        <v>2.7777777777777776E-2</v>
      </c>
      <c r="G78" s="70">
        <f>ROUND(($G$76*F78),2)</f>
        <v>0</v>
      </c>
    </row>
    <row r="79" spans="1:7" ht="15.6" customHeight="1" x14ac:dyDescent="0.25">
      <c r="A79" s="34" t="s">
        <v>132</v>
      </c>
      <c r="B79" s="139" t="s">
        <v>150</v>
      </c>
      <c r="C79" s="139"/>
      <c r="D79" s="139"/>
      <c r="E79" s="139"/>
      <c r="F79" s="31">
        <f>F44</f>
        <v>0.36800000000000005</v>
      </c>
      <c r="G79" s="70">
        <f>ROUND(($G$76*F79),2)</f>
        <v>0</v>
      </c>
    </row>
    <row r="80" spans="1:7" ht="15.75" customHeight="1" x14ac:dyDescent="0.25">
      <c r="A80" s="34" t="s">
        <v>133</v>
      </c>
      <c r="B80" s="139" t="s">
        <v>151</v>
      </c>
      <c r="C80" s="139"/>
      <c r="D80" s="139"/>
      <c r="E80" s="139"/>
      <c r="F80" s="31">
        <f>1/12</f>
        <v>8.3333333333333329E-2</v>
      </c>
      <c r="G80" s="70">
        <f>ROUND(($G$76*F80),2)</f>
        <v>0</v>
      </c>
    </row>
    <row r="81" spans="1:8" ht="15.6" customHeight="1" x14ac:dyDescent="0.25">
      <c r="A81" s="34" t="s">
        <v>134</v>
      </c>
      <c r="B81" s="139" t="s">
        <v>152</v>
      </c>
      <c r="C81" s="139"/>
      <c r="D81" s="139"/>
      <c r="E81" s="139"/>
      <c r="F81" s="31">
        <v>0.08</v>
      </c>
      <c r="G81" s="70">
        <f>ROUND(($G$76*F81),2)</f>
        <v>0</v>
      </c>
    </row>
    <row r="82" spans="1:8" ht="15.6" customHeight="1" x14ac:dyDescent="0.25">
      <c r="A82" s="34" t="s">
        <v>135</v>
      </c>
      <c r="B82" s="139" t="s">
        <v>153</v>
      </c>
      <c r="C82" s="139"/>
      <c r="D82" s="139"/>
      <c r="E82" s="139"/>
      <c r="F82" s="31">
        <v>0</v>
      </c>
      <c r="G82" s="70">
        <f t="shared" ref="G82:G83" si="3">ROUND(($G$20*F82),2)</f>
        <v>0</v>
      </c>
    </row>
    <row r="83" spans="1:8" x14ac:dyDescent="0.25">
      <c r="A83" s="34" t="s">
        <v>136</v>
      </c>
      <c r="B83" s="136" t="s">
        <v>141</v>
      </c>
      <c r="C83" s="136"/>
      <c r="D83" s="136"/>
      <c r="E83" s="136"/>
      <c r="F83" s="31">
        <v>0</v>
      </c>
      <c r="G83" s="70">
        <f t="shared" si="3"/>
        <v>0</v>
      </c>
    </row>
    <row r="84" spans="1:8" ht="15.6" customHeight="1" x14ac:dyDescent="0.25">
      <c r="A84" s="140" t="s">
        <v>60</v>
      </c>
      <c r="B84" s="140"/>
      <c r="C84" s="140"/>
      <c r="D84" s="140"/>
      <c r="E84" s="140"/>
      <c r="F84" s="80">
        <f>SUM(F70:F82)</f>
        <v>0.8368888888888889</v>
      </c>
      <c r="G84" s="66">
        <f>SUM(G70:G82)</f>
        <v>0</v>
      </c>
    </row>
    <row r="85" spans="1:8" ht="4.9000000000000004" customHeight="1" x14ac:dyDescent="0.25">
      <c r="A85" s="35"/>
      <c r="B85" s="35"/>
      <c r="C85" s="35"/>
      <c r="D85" s="35"/>
      <c r="E85" s="35"/>
      <c r="F85" s="35"/>
      <c r="G85" s="35"/>
    </row>
    <row r="86" spans="1:8" ht="4.9000000000000004" customHeight="1" x14ac:dyDescent="0.25">
      <c r="A86" s="35"/>
      <c r="B86" s="35"/>
      <c r="C86" s="35"/>
      <c r="D86" s="35"/>
      <c r="E86" s="35"/>
      <c r="F86" s="35"/>
      <c r="G86" s="35"/>
    </row>
    <row r="87" spans="1:8" ht="15.6" customHeight="1" x14ac:dyDescent="0.25">
      <c r="A87" s="134" t="s">
        <v>61</v>
      </c>
      <c r="B87" s="134"/>
      <c r="C87" s="134"/>
      <c r="D87" s="134"/>
      <c r="E87" s="134"/>
      <c r="F87" s="134"/>
      <c r="G87" s="134"/>
    </row>
    <row r="88" spans="1:8" ht="4.9000000000000004" customHeight="1" x14ac:dyDescent="0.25">
      <c r="A88" s="35"/>
      <c r="B88" s="35"/>
      <c r="C88" s="35"/>
      <c r="D88" s="35"/>
      <c r="E88" s="35"/>
      <c r="F88" s="35"/>
      <c r="G88" s="35"/>
    </row>
    <row r="89" spans="1:8" ht="15.75" customHeight="1" x14ac:dyDescent="0.25">
      <c r="A89" s="138" t="s">
        <v>62</v>
      </c>
      <c r="B89" s="138"/>
      <c r="C89" s="138"/>
      <c r="D89" s="138"/>
      <c r="E89" s="138"/>
      <c r="F89" s="138"/>
      <c r="G89" s="138"/>
    </row>
    <row r="90" spans="1:8" ht="4.9000000000000004" customHeight="1" x14ac:dyDescent="0.25">
      <c r="A90" s="78"/>
      <c r="B90" s="35"/>
      <c r="C90" s="35"/>
      <c r="D90" s="35"/>
      <c r="E90" s="35"/>
      <c r="F90" s="35"/>
      <c r="G90" s="35"/>
    </row>
    <row r="91" spans="1:8" x14ac:dyDescent="0.25">
      <c r="A91" s="77" t="s">
        <v>63</v>
      </c>
      <c r="B91" s="140" t="s">
        <v>64</v>
      </c>
      <c r="C91" s="140"/>
      <c r="D91" s="140"/>
      <c r="E91" s="140"/>
      <c r="F91" s="77" t="s">
        <v>38</v>
      </c>
      <c r="G91" s="77" t="s">
        <v>24</v>
      </c>
    </row>
    <row r="92" spans="1:8" ht="15.6" customHeight="1" x14ac:dyDescent="0.25">
      <c r="A92" s="34" t="s">
        <v>5</v>
      </c>
      <c r="B92" s="139" t="s">
        <v>155</v>
      </c>
      <c r="C92" s="139"/>
      <c r="D92" s="139"/>
      <c r="E92" s="139"/>
      <c r="F92" s="31">
        <v>0</v>
      </c>
      <c r="G92" s="70">
        <f>ROUND(($G$20*F92),2)</f>
        <v>0</v>
      </c>
      <c r="H92" s="81"/>
    </row>
    <row r="93" spans="1:8" ht="15.6" customHeight="1" x14ac:dyDescent="0.25">
      <c r="A93" s="34" t="s">
        <v>7</v>
      </c>
      <c r="B93" s="139" t="s">
        <v>140</v>
      </c>
      <c r="C93" s="139"/>
      <c r="D93" s="139"/>
      <c r="E93" s="139"/>
      <c r="F93" s="31">
        <v>0</v>
      </c>
      <c r="G93" s="70">
        <f t="shared" ref="G93:G102" si="4">ROUND(($G$20*F93),2)</f>
        <v>0</v>
      </c>
      <c r="H93" s="82"/>
    </row>
    <row r="94" spans="1:8" x14ac:dyDescent="0.25">
      <c r="A94" s="34" t="s">
        <v>8</v>
      </c>
      <c r="B94" s="139" t="s">
        <v>64</v>
      </c>
      <c r="C94" s="139"/>
      <c r="D94" s="139"/>
      <c r="E94" s="139"/>
      <c r="F94" s="31">
        <v>0</v>
      </c>
      <c r="G94" s="70">
        <f t="shared" si="4"/>
        <v>0</v>
      </c>
    </row>
    <row r="95" spans="1:8" x14ac:dyDescent="0.25">
      <c r="A95" s="34" t="s">
        <v>10</v>
      </c>
      <c r="B95" s="139" t="s">
        <v>65</v>
      </c>
      <c r="C95" s="139"/>
      <c r="D95" s="139"/>
      <c r="E95" s="139"/>
      <c r="F95" s="31">
        <v>0</v>
      </c>
      <c r="G95" s="70">
        <f t="shared" si="4"/>
        <v>0</v>
      </c>
    </row>
    <row r="96" spans="1:8" x14ac:dyDescent="0.25">
      <c r="A96" s="34" t="s">
        <v>26</v>
      </c>
      <c r="B96" s="139" t="s">
        <v>66</v>
      </c>
      <c r="C96" s="139"/>
      <c r="D96" s="139"/>
      <c r="E96" s="139"/>
      <c r="F96" s="31">
        <v>0</v>
      </c>
      <c r="G96" s="70">
        <f t="shared" si="4"/>
        <v>0</v>
      </c>
    </row>
    <row r="97" spans="1:7" ht="15.75" customHeight="1" x14ac:dyDescent="0.25">
      <c r="A97" s="34" t="s">
        <v>27</v>
      </c>
      <c r="B97" s="139" t="s">
        <v>156</v>
      </c>
      <c r="C97" s="139"/>
      <c r="D97" s="139"/>
      <c r="E97" s="139"/>
      <c r="F97" s="31">
        <f>F44</f>
        <v>0.36800000000000005</v>
      </c>
      <c r="G97" s="70">
        <f>ROUND((SUM(G92:G96)*F97),2)</f>
        <v>0</v>
      </c>
    </row>
    <row r="98" spans="1:7" x14ac:dyDescent="0.25">
      <c r="A98" s="34" t="s">
        <v>28</v>
      </c>
      <c r="B98" s="139" t="s">
        <v>67</v>
      </c>
      <c r="C98" s="139"/>
      <c r="D98" s="139"/>
      <c r="E98" s="139"/>
      <c r="F98" s="31">
        <v>0</v>
      </c>
      <c r="G98" s="71">
        <f t="shared" si="4"/>
        <v>0</v>
      </c>
    </row>
    <row r="99" spans="1:7" x14ac:dyDescent="0.25">
      <c r="A99" s="34" t="s">
        <v>45</v>
      </c>
      <c r="B99" s="139" t="s">
        <v>137</v>
      </c>
      <c r="C99" s="139"/>
      <c r="D99" s="139"/>
      <c r="E99" s="139"/>
      <c r="F99" s="31">
        <f>1/12</f>
        <v>8.3333333333333329E-2</v>
      </c>
      <c r="G99" s="70">
        <f>ROUND(($G$98*F99),2)</f>
        <v>0</v>
      </c>
    </row>
    <row r="100" spans="1:7" ht="15.75" customHeight="1" x14ac:dyDescent="0.25">
      <c r="A100" s="34" t="s">
        <v>131</v>
      </c>
      <c r="B100" s="139" t="s">
        <v>138</v>
      </c>
      <c r="C100" s="139"/>
      <c r="D100" s="139"/>
      <c r="E100" s="139"/>
      <c r="F100" s="31">
        <f>F99/3</f>
        <v>2.7777777777777776E-2</v>
      </c>
      <c r="G100" s="70">
        <f>ROUND(($G$98*F100),2)</f>
        <v>0</v>
      </c>
    </row>
    <row r="101" spans="1:7" x14ac:dyDescent="0.25">
      <c r="A101" s="34" t="s">
        <v>132</v>
      </c>
      <c r="B101" s="139" t="s">
        <v>139</v>
      </c>
      <c r="C101" s="139"/>
      <c r="D101" s="139"/>
      <c r="E101" s="139"/>
      <c r="F101" s="31">
        <v>0.08</v>
      </c>
      <c r="G101" s="70">
        <f>ROUND(($G$98*F101),2)</f>
        <v>0</v>
      </c>
    </row>
    <row r="102" spans="1:7" x14ac:dyDescent="0.25">
      <c r="A102" s="34" t="s">
        <v>133</v>
      </c>
      <c r="B102" s="143" t="s">
        <v>29</v>
      </c>
      <c r="C102" s="143"/>
      <c r="D102" s="143"/>
      <c r="E102" s="143"/>
      <c r="F102" s="31"/>
      <c r="G102" s="70">
        <f t="shared" si="4"/>
        <v>0</v>
      </c>
    </row>
    <row r="103" spans="1:7" ht="15.75" customHeight="1" x14ac:dyDescent="0.25">
      <c r="A103" s="140" t="s">
        <v>68</v>
      </c>
      <c r="B103" s="140"/>
      <c r="C103" s="140"/>
      <c r="D103" s="140"/>
      <c r="E103" s="140"/>
      <c r="F103" s="140"/>
      <c r="G103" s="66">
        <f>G92+G93+G94+G95+G96+G97+G99+G100+G101+G102</f>
        <v>0</v>
      </c>
    </row>
    <row r="104" spans="1:7" ht="4.9000000000000004" customHeight="1" x14ac:dyDescent="0.25">
      <c r="A104" s="35"/>
      <c r="B104" s="35"/>
      <c r="C104" s="35"/>
      <c r="D104" s="35"/>
      <c r="E104" s="35"/>
      <c r="F104" s="35"/>
      <c r="G104" s="35"/>
    </row>
    <row r="105" spans="1:7" ht="15.75" customHeight="1" x14ac:dyDescent="0.25">
      <c r="A105" s="138" t="s">
        <v>69</v>
      </c>
      <c r="B105" s="138"/>
      <c r="C105" s="138"/>
      <c r="D105" s="138"/>
      <c r="E105" s="138"/>
      <c r="F105" s="138"/>
      <c r="G105" s="138"/>
    </row>
    <row r="106" spans="1:7" ht="4.9000000000000004" customHeight="1" x14ac:dyDescent="0.25">
      <c r="A106" s="78"/>
      <c r="B106" s="35"/>
      <c r="C106" s="35"/>
      <c r="D106" s="35"/>
      <c r="E106" s="35"/>
      <c r="F106" s="35"/>
      <c r="G106" s="35"/>
    </row>
    <row r="107" spans="1:7" x14ac:dyDescent="0.25">
      <c r="A107" s="77" t="s">
        <v>70</v>
      </c>
      <c r="B107" s="140" t="s">
        <v>71</v>
      </c>
      <c r="C107" s="140"/>
      <c r="D107" s="140"/>
      <c r="E107" s="140"/>
      <c r="F107" s="77" t="s">
        <v>38</v>
      </c>
      <c r="G107" s="77" t="s">
        <v>24</v>
      </c>
    </row>
    <row r="108" spans="1:7" ht="15.6" customHeight="1" x14ac:dyDescent="0.25">
      <c r="A108" s="34" t="s">
        <v>5</v>
      </c>
      <c r="B108" s="139" t="s">
        <v>72</v>
      </c>
      <c r="C108" s="139"/>
      <c r="D108" s="139"/>
      <c r="E108" s="139"/>
      <c r="F108" s="31">
        <v>0</v>
      </c>
      <c r="G108" s="70">
        <f>IFERROR(ROUND(((G20+G64+G84+G103)*F108),2),0)</f>
        <v>0</v>
      </c>
    </row>
    <row r="109" spans="1:7" x14ac:dyDescent="0.25">
      <c r="A109" s="34" t="s">
        <v>7</v>
      </c>
      <c r="B109" s="139" t="s">
        <v>116</v>
      </c>
      <c r="C109" s="139"/>
      <c r="D109" s="139"/>
      <c r="E109" s="139"/>
      <c r="F109" s="31">
        <v>0</v>
      </c>
      <c r="G109" s="70">
        <f>IFERROR(ROUND(((G20+G64+G84+G103)*F109),2),0)</f>
        <v>0</v>
      </c>
    </row>
    <row r="110" spans="1:7" ht="15.75" customHeight="1" x14ac:dyDescent="0.25">
      <c r="A110" s="140" t="s">
        <v>73</v>
      </c>
      <c r="B110" s="140"/>
      <c r="C110" s="140"/>
      <c r="D110" s="140"/>
      <c r="E110" s="140"/>
      <c r="F110" s="140"/>
      <c r="G110" s="66">
        <f>SUM(G108:G109)</f>
        <v>0</v>
      </c>
    </row>
    <row r="111" spans="1:7" ht="4.9000000000000004" customHeight="1" x14ac:dyDescent="0.25">
      <c r="A111" s="35"/>
      <c r="B111" s="35"/>
      <c r="C111" s="35"/>
      <c r="D111" s="35"/>
      <c r="E111" s="35"/>
      <c r="F111" s="35"/>
      <c r="G111" s="35"/>
    </row>
    <row r="112" spans="1:7" ht="15.75" customHeight="1" x14ac:dyDescent="0.25">
      <c r="A112" s="138" t="s">
        <v>74</v>
      </c>
      <c r="B112" s="138"/>
      <c r="C112" s="138"/>
      <c r="D112" s="138"/>
      <c r="E112" s="138"/>
      <c r="F112" s="138"/>
      <c r="G112" s="138"/>
    </row>
    <row r="113" spans="1:7" ht="4.9000000000000004" customHeight="1" x14ac:dyDescent="0.25">
      <c r="A113" s="78"/>
      <c r="B113" s="35"/>
      <c r="C113" s="35"/>
      <c r="D113" s="35"/>
      <c r="E113" s="35"/>
      <c r="F113" s="35"/>
      <c r="G113" s="35"/>
    </row>
    <row r="114" spans="1:7" ht="15.75" customHeight="1" x14ac:dyDescent="0.25">
      <c r="A114" s="74">
        <v>4</v>
      </c>
      <c r="B114" s="138" t="s">
        <v>75</v>
      </c>
      <c r="C114" s="138"/>
      <c r="D114" s="138"/>
      <c r="E114" s="138"/>
      <c r="F114" s="138"/>
      <c r="G114" s="74" t="s">
        <v>24</v>
      </c>
    </row>
    <row r="115" spans="1:7" x14ac:dyDescent="0.25">
      <c r="A115" s="34" t="s">
        <v>63</v>
      </c>
      <c r="B115" s="139" t="s">
        <v>64</v>
      </c>
      <c r="C115" s="139"/>
      <c r="D115" s="139"/>
      <c r="E115" s="139"/>
      <c r="F115" s="139"/>
      <c r="G115" s="70">
        <f>G103</f>
        <v>0</v>
      </c>
    </row>
    <row r="116" spans="1:7" x14ac:dyDescent="0.25">
      <c r="A116" s="34" t="s">
        <v>70</v>
      </c>
      <c r="B116" s="139" t="s">
        <v>71</v>
      </c>
      <c r="C116" s="139"/>
      <c r="D116" s="139"/>
      <c r="E116" s="139"/>
      <c r="F116" s="139"/>
      <c r="G116" s="70">
        <f>G110</f>
        <v>0</v>
      </c>
    </row>
    <row r="117" spans="1:7" ht="15.75" customHeight="1" x14ac:dyDescent="0.25">
      <c r="A117" s="140" t="s">
        <v>76</v>
      </c>
      <c r="B117" s="140"/>
      <c r="C117" s="140"/>
      <c r="D117" s="140"/>
      <c r="E117" s="140"/>
      <c r="F117" s="140"/>
      <c r="G117" s="66">
        <f>SUM(G115:G116)</f>
        <v>0</v>
      </c>
    </row>
    <row r="118" spans="1:7" ht="4.9000000000000004" customHeight="1" x14ac:dyDescent="0.25">
      <c r="A118" s="35"/>
      <c r="B118" s="35"/>
      <c r="C118" s="35"/>
      <c r="D118" s="35"/>
      <c r="E118" s="35"/>
      <c r="F118" s="35"/>
      <c r="G118" s="35"/>
    </row>
    <row r="119" spans="1:7" ht="4.9000000000000004" customHeight="1" x14ac:dyDescent="0.25">
      <c r="A119" s="35"/>
      <c r="B119" s="35"/>
      <c r="C119" s="35"/>
      <c r="D119" s="35"/>
      <c r="E119" s="35"/>
      <c r="F119" s="35"/>
      <c r="G119" s="35"/>
    </row>
    <row r="120" spans="1:7" ht="15.6" customHeight="1" x14ac:dyDescent="0.25">
      <c r="A120" s="134" t="s">
        <v>77</v>
      </c>
      <c r="B120" s="134"/>
      <c r="C120" s="134"/>
      <c r="D120" s="134"/>
      <c r="E120" s="134"/>
      <c r="F120" s="134"/>
      <c r="G120" s="134"/>
    </row>
    <row r="121" spans="1:7" ht="4.9000000000000004" customHeight="1" x14ac:dyDescent="0.25">
      <c r="A121" s="35"/>
      <c r="B121" s="35"/>
      <c r="C121" s="35"/>
      <c r="D121" s="35"/>
      <c r="E121" s="35"/>
      <c r="F121" s="35"/>
      <c r="G121" s="35"/>
    </row>
    <row r="122" spans="1:7" x14ac:dyDescent="0.25">
      <c r="A122" s="74">
        <v>5</v>
      </c>
      <c r="B122" s="138" t="s">
        <v>78</v>
      </c>
      <c r="C122" s="138"/>
      <c r="D122" s="138"/>
      <c r="E122" s="138"/>
      <c r="F122" s="138"/>
      <c r="G122" s="74" t="s">
        <v>24</v>
      </c>
    </row>
    <row r="123" spans="1:7" x14ac:dyDescent="0.25">
      <c r="A123" s="34" t="s">
        <v>5</v>
      </c>
      <c r="B123" s="139" t="s">
        <v>96</v>
      </c>
      <c r="C123" s="139"/>
      <c r="D123" s="139"/>
      <c r="E123" s="139"/>
      <c r="F123" s="139"/>
      <c r="G123" s="70">
        <f>Uniforme!L12</f>
        <v>0</v>
      </c>
    </row>
    <row r="124" spans="1:7" x14ac:dyDescent="0.25">
      <c r="A124" s="34" t="s">
        <v>7</v>
      </c>
      <c r="B124" s="139" t="s">
        <v>213</v>
      </c>
      <c r="C124" s="139"/>
      <c r="D124" s="139"/>
      <c r="E124" s="139"/>
      <c r="F124" s="139"/>
      <c r="G124" s="70">
        <f>'EPI''s'!L13</f>
        <v>0</v>
      </c>
    </row>
    <row r="125" spans="1:7" x14ac:dyDescent="0.25">
      <c r="A125" s="34" t="s">
        <v>8</v>
      </c>
      <c r="B125" s="139" t="s">
        <v>158</v>
      </c>
      <c r="C125" s="139"/>
      <c r="D125" s="139"/>
      <c r="E125" s="139"/>
      <c r="F125" s="139"/>
      <c r="G125" s="70">
        <f>'Equipamentos Funcionários'!I12</f>
        <v>0</v>
      </c>
    </row>
    <row r="126" spans="1:7" x14ac:dyDescent="0.25">
      <c r="A126" s="34" t="s">
        <v>10</v>
      </c>
      <c r="B126" s="139" t="s">
        <v>93</v>
      </c>
      <c r="C126" s="139"/>
      <c r="D126" s="139"/>
      <c r="E126" s="139"/>
      <c r="F126" s="139"/>
      <c r="G126" s="28"/>
    </row>
    <row r="127" spans="1:7" x14ac:dyDescent="0.25">
      <c r="A127" s="34" t="s">
        <v>26</v>
      </c>
      <c r="B127" s="143" t="s">
        <v>29</v>
      </c>
      <c r="C127" s="143"/>
      <c r="D127" s="143"/>
      <c r="E127" s="143"/>
      <c r="F127" s="143"/>
      <c r="G127" s="28"/>
    </row>
    <row r="128" spans="1:7" ht="15.75" customHeight="1" x14ac:dyDescent="0.25">
      <c r="A128" s="140" t="s">
        <v>79</v>
      </c>
      <c r="B128" s="140"/>
      <c r="C128" s="140"/>
      <c r="D128" s="140"/>
      <c r="E128" s="140"/>
      <c r="F128" s="140"/>
      <c r="G128" s="66">
        <f>ROUND((SUM(G123:G127)),2)</f>
        <v>0</v>
      </c>
    </row>
    <row r="129" spans="1:7" ht="4.9000000000000004" customHeight="1" x14ac:dyDescent="0.25">
      <c r="A129" s="35"/>
      <c r="B129" s="35"/>
      <c r="C129" s="35"/>
      <c r="D129" s="35"/>
      <c r="E129" s="35"/>
      <c r="F129" s="35"/>
      <c r="G129" s="35"/>
    </row>
    <row r="130" spans="1:7" ht="4.9000000000000004" customHeight="1" x14ac:dyDescent="0.25">
      <c r="A130" s="35"/>
      <c r="B130" s="35"/>
      <c r="C130" s="35"/>
      <c r="D130" s="35"/>
      <c r="E130" s="35"/>
      <c r="F130" s="35"/>
      <c r="G130" s="35"/>
    </row>
    <row r="131" spans="1:7" ht="15.75" customHeight="1" x14ac:dyDescent="0.25">
      <c r="A131" s="134" t="s">
        <v>85</v>
      </c>
      <c r="B131" s="134"/>
      <c r="C131" s="134"/>
      <c r="D131" s="134"/>
      <c r="E131" s="134"/>
      <c r="F131" s="134"/>
      <c r="G131" s="134"/>
    </row>
    <row r="132" spans="1:7" ht="4.9000000000000004" customHeight="1" x14ac:dyDescent="0.25">
      <c r="A132" s="35"/>
      <c r="B132" s="35"/>
      <c r="C132" s="35"/>
      <c r="D132" s="35"/>
      <c r="E132" s="35"/>
      <c r="F132" s="35"/>
      <c r="G132" s="35"/>
    </row>
    <row r="133" spans="1:7" ht="15.75" customHeight="1" x14ac:dyDescent="0.25">
      <c r="A133" s="74"/>
      <c r="B133" s="138" t="s">
        <v>86</v>
      </c>
      <c r="C133" s="138"/>
      <c r="D133" s="138"/>
      <c r="E133" s="138"/>
      <c r="F133" s="138"/>
      <c r="G133" s="74" t="s">
        <v>24</v>
      </c>
    </row>
    <row r="134" spans="1:7" ht="15.75" customHeight="1" x14ac:dyDescent="0.25">
      <c r="A134" s="83" t="s">
        <v>5</v>
      </c>
      <c r="B134" s="139" t="s">
        <v>22</v>
      </c>
      <c r="C134" s="139"/>
      <c r="D134" s="139"/>
      <c r="E134" s="139"/>
      <c r="F134" s="139"/>
      <c r="G134" s="84">
        <f>G20</f>
        <v>0</v>
      </c>
    </row>
    <row r="135" spans="1:7" ht="15.75" customHeight="1" x14ac:dyDescent="0.25">
      <c r="A135" s="83" t="s">
        <v>7</v>
      </c>
      <c r="B135" s="139" t="s">
        <v>31</v>
      </c>
      <c r="C135" s="139"/>
      <c r="D135" s="139"/>
      <c r="E135" s="139"/>
      <c r="F135" s="139"/>
      <c r="G135" s="84">
        <f>G64</f>
        <v>0</v>
      </c>
    </row>
    <row r="136" spans="1:7" x14ac:dyDescent="0.25">
      <c r="A136" s="83" t="s">
        <v>8</v>
      </c>
      <c r="B136" s="139" t="s">
        <v>58</v>
      </c>
      <c r="C136" s="139"/>
      <c r="D136" s="139"/>
      <c r="E136" s="139"/>
      <c r="F136" s="139"/>
      <c r="G136" s="84">
        <f>G84</f>
        <v>0</v>
      </c>
    </row>
    <row r="137" spans="1:7" ht="15.75" customHeight="1" x14ac:dyDescent="0.25">
      <c r="A137" s="83" t="s">
        <v>10</v>
      </c>
      <c r="B137" s="139" t="s">
        <v>61</v>
      </c>
      <c r="C137" s="139"/>
      <c r="D137" s="139"/>
      <c r="E137" s="139"/>
      <c r="F137" s="139"/>
      <c r="G137" s="84">
        <f>G117</f>
        <v>0</v>
      </c>
    </row>
    <row r="138" spans="1:7" x14ac:dyDescent="0.25">
      <c r="A138" s="83" t="s">
        <v>26</v>
      </c>
      <c r="B138" s="139" t="s">
        <v>77</v>
      </c>
      <c r="C138" s="139"/>
      <c r="D138" s="139"/>
      <c r="E138" s="139"/>
      <c r="F138" s="139"/>
      <c r="G138" s="84">
        <f>G128</f>
        <v>0</v>
      </c>
    </row>
    <row r="139" spans="1:7" ht="16.149999999999999" customHeight="1" x14ac:dyDescent="0.25">
      <c r="A139" s="140" t="s">
        <v>216</v>
      </c>
      <c r="B139" s="140"/>
      <c r="C139" s="140"/>
      <c r="D139" s="140"/>
      <c r="E139" s="140"/>
      <c r="F139" s="140"/>
      <c r="G139" s="85">
        <f>SUM(G134:G138)</f>
        <v>0</v>
      </c>
    </row>
    <row r="140" spans="1:7" ht="4.9000000000000004" customHeight="1" x14ac:dyDescent="0.25">
      <c r="A140" s="35"/>
      <c r="B140" s="35"/>
      <c r="C140" s="35"/>
      <c r="D140" s="35"/>
      <c r="E140" s="35"/>
      <c r="F140" s="35"/>
      <c r="G140" s="35"/>
    </row>
    <row r="141" spans="1:7" ht="15.75" customHeight="1" x14ac:dyDescent="0.25">
      <c r="A141" s="132" t="s">
        <v>99</v>
      </c>
      <c r="B141" s="132"/>
      <c r="C141" s="132"/>
      <c r="D141" s="132"/>
      <c r="E141" s="132"/>
      <c r="F141" s="132"/>
      <c r="G141" s="27" t="s">
        <v>302</v>
      </c>
    </row>
  </sheetData>
  <sheetProtection algorithmName="SHA-512" hashValue="n85cBzle2XSE7ZOTphniUEOal+e7wepi4uFezV1XDOg7lweJm04KS7z5eP0Fvb+CbU4Q+bP5vtm8X8eE+YFdLg==" saltValue="hExyoNCOtd6Q2SWqBElWCA==" spinCount="100000" sheet="1" objects="1" scenarios="1"/>
  <mergeCells count="114">
    <mergeCell ref="A1:G1"/>
    <mergeCell ref="A6:G6"/>
    <mergeCell ref="B7:D7"/>
    <mergeCell ref="E7:G7"/>
    <mergeCell ref="A5:G5"/>
    <mergeCell ref="A3:G3"/>
    <mergeCell ref="B8:D8"/>
    <mergeCell ref="E8:G8"/>
    <mergeCell ref="A14:G14"/>
    <mergeCell ref="B9:D9"/>
    <mergeCell ref="E9:G9"/>
    <mergeCell ref="B10:D10"/>
    <mergeCell ref="E10:G10"/>
    <mergeCell ref="B11:D11"/>
    <mergeCell ref="E11:G11"/>
    <mergeCell ref="A12:G12"/>
    <mergeCell ref="B19:E19"/>
    <mergeCell ref="B16:E16"/>
    <mergeCell ref="B17:E17"/>
    <mergeCell ref="B27:F27"/>
    <mergeCell ref="B28:F28"/>
    <mergeCell ref="B29:F29"/>
    <mergeCell ref="C18:D18"/>
    <mergeCell ref="B36:E36"/>
    <mergeCell ref="B37:E37"/>
    <mergeCell ref="B38:E38"/>
    <mergeCell ref="B39:E39"/>
    <mergeCell ref="B40:E40"/>
    <mergeCell ref="B41:E41"/>
    <mergeCell ref="A33:G33"/>
    <mergeCell ref="B35:E35"/>
    <mergeCell ref="A20:F20"/>
    <mergeCell ref="A23:G23"/>
    <mergeCell ref="A25:G25"/>
    <mergeCell ref="B30:F30"/>
    <mergeCell ref="A31:F31"/>
    <mergeCell ref="B50:F50"/>
    <mergeCell ref="B51:F51"/>
    <mergeCell ref="B52:F52"/>
    <mergeCell ref="B53:F53"/>
    <mergeCell ref="B54:F54"/>
    <mergeCell ref="B55:F55"/>
    <mergeCell ref="B42:E42"/>
    <mergeCell ref="B43:E43"/>
    <mergeCell ref="A44:E44"/>
    <mergeCell ref="A46:G46"/>
    <mergeCell ref="B48:F48"/>
    <mergeCell ref="B49:F49"/>
    <mergeCell ref="A84:E84"/>
    <mergeCell ref="B80:E80"/>
    <mergeCell ref="B71:E71"/>
    <mergeCell ref="B73:E73"/>
    <mergeCell ref="B74:E74"/>
    <mergeCell ref="A56:F56"/>
    <mergeCell ref="A58:G58"/>
    <mergeCell ref="B60:F60"/>
    <mergeCell ref="B61:F61"/>
    <mergeCell ref="B62:F62"/>
    <mergeCell ref="B63:F63"/>
    <mergeCell ref="A64:F64"/>
    <mergeCell ref="A67:G67"/>
    <mergeCell ref="B70:E70"/>
    <mergeCell ref="B75:E75"/>
    <mergeCell ref="B76:E76"/>
    <mergeCell ref="B79:E79"/>
    <mergeCell ref="B81:E81"/>
    <mergeCell ref="B77:E77"/>
    <mergeCell ref="B78:E78"/>
    <mergeCell ref="B69:E69"/>
    <mergeCell ref="B82:E82"/>
    <mergeCell ref="B72:E72"/>
    <mergeCell ref="B83:E83"/>
    <mergeCell ref="A103:F103"/>
    <mergeCell ref="A105:G105"/>
    <mergeCell ref="B91:E91"/>
    <mergeCell ref="B94:E94"/>
    <mergeCell ref="B95:E95"/>
    <mergeCell ref="B96:E96"/>
    <mergeCell ref="B98:E98"/>
    <mergeCell ref="B102:E102"/>
    <mergeCell ref="A87:G87"/>
    <mergeCell ref="A89:G89"/>
    <mergeCell ref="B99:E99"/>
    <mergeCell ref="B100:E100"/>
    <mergeCell ref="B101:E101"/>
    <mergeCell ref="B93:E93"/>
    <mergeCell ref="B97:E97"/>
    <mergeCell ref="B92:E92"/>
    <mergeCell ref="B127:F127"/>
    <mergeCell ref="A128:F128"/>
    <mergeCell ref="B108:E108"/>
    <mergeCell ref="B109:E109"/>
    <mergeCell ref="B107:E107"/>
    <mergeCell ref="A120:G120"/>
    <mergeCell ref="B122:F122"/>
    <mergeCell ref="B123:F123"/>
    <mergeCell ref="B124:F124"/>
    <mergeCell ref="B125:F125"/>
    <mergeCell ref="B126:F126"/>
    <mergeCell ref="A110:F110"/>
    <mergeCell ref="A112:G112"/>
    <mergeCell ref="B114:F114"/>
    <mergeCell ref="B115:F115"/>
    <mergeCell ref="B116:F116"/>
    <mergeCell ref="A117:F117"/>
    <mergeCell ref="A141:F141"/>
    <mergeCell ref="A139:F139"/>
    <mergeCell ref="B133:F133"/>
    <mergeCell ref="B134:F134"/>
    <mergeCell ref="B135:F135"/>
    <mergeCell ref="B136:F136"/>
    <mergeCell ref="B137:F137"/>
    <mergeCell ref="B138:F138"/>
    <mergeCell ref="A131:G131"/>
  </mergeCells>
  <dataValidations disablePrompts="1" count="3">
    <dataValidation type="list" allowBlank="1" showInputMessage="1" showErrorMessage="1" sqref="G141" xr:uid="{00000000-0002-0000-0500-000000000000}">
      <formula1>"Sim,Não"</formula1>
    </dataValidation>
    <dataValidation type="decimal" allowBlank="1" showInputMessage="1" showErrorMessage="1" error="O valor deve ser entre 0% e 100%" sqref="E93" xr:uid="{0E70B799-EE43-4C69-B303-23CB8B0EF4B8}">
      <formula1>0</formula1>
      <formula2>1</formula2>
    </dataValidation>
    <dataValidation type="decimal" operator="greaterThanOrEqual" allowBlank="1" showInputMessage="1" showErrorMessage="1" sqref="G17 E18:F18 G126:G127 F19:G19 F36:F43 G49:G55 F70:F83 F92:F102 F108:F109 G28:G30" xr:uid="{D79125E3-1651-4B1B-B5E9-781813D425FA}">
      <formula1>0</formula1>
    </dataValidation>
  </dataValidations>
  <printOptions horizontalCentered="1"/>
  <pageMargins left="0.19685039370078741" right="0.19685039370078741" top="0.98425196850393704" bottom="0.78740157480314965" header="0.19685039370078741" footer="0.19685039370078741"/>
  <pageSetup paperSize="9" scale="75" fitToHeight="2" orientation="portrait" r:id="rId1"/>
  <headerFooter>
    <oddHeader>&amp;C&amp;G</oddHeader>
    <oddFooter>&amp;C&amp;12&amp;F / &amp;A - Página &amp;P de &amp;N&amp;11
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1E1B2-F236-447B-8418-C11645832A81}">
  <sheetPr>
    <pageSetUpPr fitToPage="1"/>
  </sheetPr>
  <dimension ref="A1:H141"/>
  <sheetViews>
    <sheetView showGridLines="0" zoomScaleNormal="100" zoomScaleSheetLayoutView="100" workbookViewId="0">
      <pane xSplit="1" ySplit="7" topLeftCell="B8" activePane="bottomRight" state="frozen"/>
      <selection activeCell="A14" sqref="A14:C14"/>
      <selection pane="topRight" activeCell="A14" sqref="A14:C14"/>
      <selection pane="bottomLeft" activeCell="A14" sqref="A14:C14"/>
      <selection pane="bottomRight" activeCell="B8" sqref="B8:D8"/>
    </sheetView>
  </sheetViews>
  <sheetFormatPr defaultColWidth="9.140625" defaultRowHeight="15.75" x14ac:dyDescent="0.25"/>
  <cols>
    <col min="1" max="1" width="4.7109375" style="1" bestFit="1" customWidth="1"/>
    <col min="2" max="2" width="39.85546875" style="1" bestFit="1" customWidth="1"/>
    <col min="3" max="7" width="17.7109375" style="1" customWidth="1"/>
    <col min="8" max="8" width="12.7109375" style="1" customWidth="1"/>
    <col min="9" max="9" width="12" style="1" customWidth="1"/>
    <col min="10" max="10" width="15.140625" style="1" customWidth="1"/>
    <col min="11" max="16384" width="9.140625" style="1"/>
  </cols>
  <sheetData>
    <row r="1" spans="1:7" ht="15.75" customHeight="1" x14ac:dyDescent="0.25">
      <c r="A1" s="118" t="s">
        <v>88</v>
      </c>
      <c r="B1" s="118"/>
      <c r="C1" s="118"/>
      <c r="D1" s="118"/>
      <c r="E1" s="118"/>
      <c r="F1" s="118"/>
      <c r="G1" s="118"/>
    </row>
    <row r="2" spans="1:7" ht="4.9000000000000004" customHeight="1" x14ac:dyDescent="0.25"/>
    <row r="3" spans="1:7" s="33" customFormat="1" ht="15" customHeight="1" x14ac:dyDescent="0.25">
      <c r="A3" s="134" t="s">
        <v>14</v>
      </c>
      <c r="B3" s="134"/>
      <c r="C3" s="134"/>
      <c r="D3" s="134"/>
      <c r="E3" s="134"/>
      <c r="F3" s="134"/>
      <c r="G3" s="134"/>
    </row>
    <row r="4" spans="1:7" s="33" customFormat="1" ht="4.9000000000000004" customHeight="1" x14ac:dyDescent="0.25"/>
    <row r="5" spans="1:7" s="33" customFormat="1" ht="15" x14ac:dyDescent="0.25">
      <c r="A5" s="135" t="s">
        <v>15</v>
      </c>
      <c r="B5" s="135"/>
      <c r="C5" s="135"/>
      <c r="D5" s="135"/>
      <c r="E5" s="135"/>
      <c r="F5" s="135"/>
      <c r="G5" s="135"/>
    </row>
    <row r="6" spans="1:7" s="33" customFormat="1" ht="15" x14ac:dyDescent="0.25">
      <c r="A6" s="111" t="s">
        <v>16</v>
      </c>
      <c r="B6" s="111"/>
      <c r="C6" s="111"/>
      <c r="D6" s="111"/>
      <c r="E6" s="111"/>
      <c r="F6" s="111"/>
      <c r="G6" s="111"/>
    </row>
    <row r="7" spans="1:7" s="33" customFormat="1" ht="15" x14ac:dyDescent="0.25">
      <c r="A7" s="4">
        <v>1</v>
      </c>
      <c r="B7" s="136" t="s">
        <v>13</v>
      </c>
      <c r="C7" s="136"/>
      <c r="D7" s="136"/>
      <c r="E7" s="113" t="s">
        <v>294</v>
      </c>
      <c r="F7" s="113"/>
      <c r="G7" s="113"/>
    </row>
    <row r="8" spans="1:7" s="33" customFormat="1" ht="15" x14ac:dyDescent="0.25">
      <c r="A8" s="4">
        <v>2</v>
      </c>
      <c r="B8" s="136" t="s">
        <v>17</v>
      </c>
      <c r="C8" s="136"/>
      <c r="D8" s="136"/>
      <c r="E8" s="113"/>
      <c r="F8" s="113"/>
      <c r="G8" s="113"/>
    </row>
    <row r="9" spans="1:7" s="33" customFormat="1" ht="15" x14ac:dyDescent="0.25">
      <c r="A9" s="4">
        <v>3</v>
      </c>
      <c r="B9" s="136" t="s">
        <v>18</v>
      </c>
      <c r="C9" s="136"/>
      <c r="D9" s="136"/>
      <c r="E9" s="113"/>
      <c r="F9" s="113"/>
      <c r="G9" s="113"/>
    </row>
    <row r="10" spans="1:7" s="33" customFormat="1" ht="15" x14ac:dyDescent="0.25">
      <c r="A10" s="4">
        <v>4</v>
      </c>
      <c r="B10" s="136" t="s">
        <v>19</v>
      </c>
      <c r="C10" s="136"/>
      <c r="D10" s="136"/>
      <c r="E10" s="113"/>
      <c r="F10" s="113"/>
      <c r="G10" s="113"/>
    </row>
    <row r="11" spans="1:7" s="33" customFormat="1" ht="15" x14ac:dyDescent="0.25">
      <c r="A11" s="4">
        <v>5</v>
      </c>
      <c r="B11" s="136" t="s">
        <v>20</v>
      </c>
      <c r="C11" s="136"/>
      <c r="D11" s="136"/>
      <c r="E11" s="113"/>
      <c r="F11" s="113"/>
      <c r="G11" s="113"/>
    </row>
    <row r="12" spans="1:7" s="33" customFormat="1" ht="15" x14ac:dyDescent="0.25">
      <c r="A12" s="137" t="s">
        <v>21</v>
      </c>
      <c r="B12" s="137"/>
      <c r="C12" s="137"/>
      <c r="D12" s="137"/>
      <c r="E12" s="137"/>
      <c r="F12" s="137"/>
      <c r="G12" s="137"/>
    </row>
    <row r="13" spans="1:7" s="33" customFormat="1" ht="4.9000000000000004" customHeight="1" x14ac:dyDescent="0.25"/>
    <row r="14" spans="1:7" ht="15.75" customHeight="1" x14ac:dyDescent="0.25">
      <c r="A14" s="134" t="s">
        <v>22</v>
      </c>
      <c r="B14" s="134"/>
      <c r="C14" s="134"/>
      <c r="D14" s="134"/>
      <c r="E14" s="134"/>
      <c r="F14" s="134"/>
      <c r="G14" s="134"/>
    </row>
    <row r="15" spans="1:7" ht="4.9000000000000004" customHeight="1" x14ac:dyDescent="0.25">
      <c r="A15" s="35"/>
      <c r="B15" s="35"/>
      <c r="C15" s="35"/>
      <c r="D15" s="35"/>
      <c r="E15" s="35"/>
      <c r="F15" s="35"/>
      <c r="G15" s="35"/>
    </row>
    <row r="16" spans="1:7" x14ac:dyDescent="0.25">
      <c r="A16" s="74">
        <v>1</v>
      </c>
      <c r="B16" s="138" t="s">
        <v>23</v>
      </c>
      <c r="C16" s="138"/>
      <c r="D16" s="138"/>
      <c r="E16" s="138"/>
      <c r="F16" s="74" t="s">
        <v>38</v>
      </c>
      <c r="G16" s="74" t="s">
        <v>24</v>
      </c>
    </row>
    <row r="17" spans="1:7" x14ac:dyDescent="0.25">
      <c r="A17" s="34" t="s">
        <v>5</v>
      </c>
      <c r="B17" s="139" t="s">
        <v>25</v>
      </c>
      <c r="C17" s="139"/>
      <c r="D17" s="139"/>
      <c r="E17" s="139"/>
      <c r="F17" s="75"/>
      <c r="G17" s="28">
        <v>0</v>
      </c>
    </row>
    <row r="18" spans="1:7" x14ac:dyDescent="0.25">
      <c r="A18" s="34" t="s">
        <v>7</v>
      </c>
      <c r="B18" s="76" t="s">
        <v>125</v>
      </c>
      <c r="C18" s="142" t="s">
        <v>167</v>
      </c>
      <c r="D18" s="142"/>
      <c r="E18" s="29"/>
      <c r="F18" s="30">
        <v>0</v>
      </c>
      <c r="G18" s="70">
        <f>ROUND((E18*F18),2)</f>
        <v>0</v>
      </c>
    </row>
    <row r="19" spans="1:7" x14ac:dyDescent="0.25">
      <c r="A19" s="34" t="s">
        <v>8</v>
      </c>
      <c r="B19" s="143" t="s">
        <v>29</v>
      </c>
      <c r="C19" s="143"/>
      <c r="D19" s="143"/>
      <c r="E19" s="143"/>
      <c r="F19" s="30"/>
      <c r="G19" s="28">
        <v>0</v>
      </c>
    </row>
    <row r="20" spans="1:7" ht="15.75" customHeight="1" x14ac:dyDescent="0.25">
      <c r="A20" s="140" t="s">
        <v>30</v>
      </c>
      <c r="B20" s="140"/>
      <c r="C20" s="140"/>
      <c r="D20" s="140"/>
      <c r="E20" s="140"/>
      <c r="F20" s="140"/>
      <c r="G20" s="66">
        <f>ROUND((SUM(G17:G19)),2)</f>
        <v>0</v>
      </c>
    </row>
    <row r="21" spans="1:7" ht="4.9000000000000004" customHeight="1" x14ac:dyDescent="0.25">
      <c r="A21" s="35"/>
      <c r="B21" s="35"/>
      <c r="C21" s="35"/>
      <c r="D21" s="35"/>
      <c r="E21" s="35"/>
      <c r="F21" s="35"/>
      <c r="G21" s="35"/>
    </row>
    <row r="22" spans="1:7" ht="4.9000000000000004" customHeight="1" x14ac:dyDescent="0.25">
      <c r="A22" s="35"/>
      <c r="B22" s="35"/>
      <c r="C22" s="35"/>
      <c r="D22" s="35"/>
      <c r="E22" s="35"/>
      <c r="F22" s="35"/>
      <c r="G22" s="35"/>
    </row>
    <row r="23" spans="1:7" ht="15.6" customHeight="1" x14ac:dyDescent="0.25">
      <c r="A23" s="134" t="s">
        <v>31</v>
      </c>
      <c r="B23" s="134"/>
      <c r="C23" s="134"/>
      <c r="D23" s="134"/>
      <c r="E23" s="134"/>
      <c r="F23" s="134"/>
      <c r="G23" s="134"/>
    </row>
    <row r="24" spans="1:7" ht="4.9000000000000004" customHeight="1" x14ac:dyDescent="0.25">
      <c r="A24" s="78"/>
      <c r="B24" s="35"/>
      <c r="C24" s="35"/>
      <c r="D24" s="35"/>
      <c r="E24" s="35"/>
      <c r="F24" s="35"/>
      <c r="G24" s="35"/>
    </row>
    <row r="25" spans="1:7" ht="15.75" customHeight="1" x14ac:dyDescent="0.25">
      <c r="A25" s="138" t="s">
        <v>128</v>
      </c>
      <c r="B25" s="138"/>
      <c r="C25" s="138"/>
      <c r="D25" s="138"/>
      <c r="E25" s="138"/>
      <c r="F25" s="138"/>
      <c r="G25" s="138"/>
    </row>
    <row r="26" spans="1:7" ht="4.9000000000000004" customHeight="1" x14ac:dyDescent="0.25">
      <c r="A26" s="35"/>
      <c r="B26" s="35"/>
      <c r="C26" s="35"/>
      <c r="D26" s="35"/>
      <c r="E26" s="35"/>
      <c r="F26" s="35"/>
      <c r="G26" s="35"/>
    </row>
    <row r="27" spans="1:7" ht="15.75" customHeight="1" x14ac:dyDescent="0.25">
      <c r="A27" s="77" t="s">
        <v>32</v>
      </c>
      <c r="B27" s="140" t="s">
        <v>157</v>
      </c>
      <c r="C27" s="140"/>
      <c r="D27" s="140"/>
      <c r="E27" s="140"/>
      <c r="F27" s="140"/>
      <c r="G27" s="77" t="s">
        <v>24</v>
      </c>
    </row>
    <row r="28" spans="1:7" x14ac:dyDescent="0.25">
      <c r="A28" s="34" t="s">
        <v>5</v>
      </c>
      <c r="B28" s="139" t="s">
        <v>33</v>
      </c>
      <c r="C28" s="139"/>
      <c r="D28" s="139"/>
      <c r="E28" s="139"/>
      <c r="F28" s="139"/>
      <c r="G28" s="28">
        <f>ROUND((G20/12),2)</f>
        <v>0</v>
      </c>
    </row>
    <row r="29" spans="1:7" ht="15.6" customHeight="1" x14ac:dyDescent="0.25">
      <c r="A29" s="34" t="s">
        <v>7</v>
      </c>
      <c r="B29" s="139" t="s">
        <v>87</v>
      </c>
      <c r="C29" s="139"/>
      <c r="D29" s="139"/>
      <c r="E29" s="139"/>
      <c r="F29" s="139"/>
      <c r="G29" s="28">
        <f>ROUND((G20/12/3),2)</f>
        <v>0</v>
      </c>
    </row>
    <row r="30" spans="1:7" ht="15.6" customHeight="1" x14ac:dyDescent="0.25">
      <c r="A30" s="34" t="s">
        <v>8</v>
      </c>
      <c r="B30" s="139" t="s">
        <v>126</v>
      </c>
      <c r="C30" s="139"/>
      <c r="D30" s="139"/>
      <c r="E30" s="139"/>
      <c r="F30" s="139"/>
      <c r="G30" s="28">
        <f>ROUND(((G28+G29)*F44),2)</f>
        <v>0</v>
      </c>
    </row>
    <row r="31" spans="1:7" ht="15.75" customHeight="1" x14ac:dyDescent="0.25">
      <c r="A31" s="140" t="s">
        <v>34</v>
      </c>
      <c r="B31" s="140"/>
      <c r="C31" s="140"/>
      <c r="D31" s="140"/>
      <c r="E31" s="140"/>
      <c r="F31" s="140"/>
      <c r="G31" s="66">
        <f>ROUND((SUM(G28:G30)),2)</f>
        <v>0</v>
      </c>
    </row>
    <row r="32" spans="1:7" ht="4.9000000000000004" customHeight="1" x14ac:dyDescent="0.25">
      <c r="A32" s="35"/>
      <c r="B32" s="35"/>
      <c r="C32" s="35"/>
      <c r="D32" s="35"/>
      <c r="E32" s="35"/>
      <c r="F32" s="35"/>
      <c r="G32" s="35"/>
    </row>
    <row r="33" spans="1:7" ht="15.75" customHeight="1" x14ac:dyDescent="0.25">
      <c r="A33" s="138" t="s">
        <v>35</v>
      </c>
      <c r="B33" s="138"/>
      <c r="C33" s="138"/>
      <c r="D33" s="138"/>
      <c r="E33" s="138"/>
      <c r="F33" s="138"/>
      <c r="G33" s="138"/>
    </row>
    <row r="34" spans="1:7" ht="4.9000000000000004" customHeight="1" x14ac:dyDescent="0.25">
      <c r="A34" s="35"/>
      <c r="B34" s="35"/>
      <c r="C34" s="35"/>
      <c r="D34" s="35"/>
      <c r="E34" s="35"/>
      <c r="F34" s="35"/>
      <c r="G34" s="35"/>
    </row>
    <row r="35" spans="1:7" x14ac:dyDescent="0.25">
      <c r="A35" s="77" t="s">
        <v>36</v>
      </c>
      <c r="B35" s="141" t="s">
        <v>37</v>
      </c>
      <c r="C35" s="141"/>
      <c r="D35" s="141"/>
      <c r="E35" s="141"/>
      <c r="F35" s="77" t="s">
        <v>38</v>
      </c>
      <c r="G35" s="77" t="s">
        <v>24</v>
      </c>
    </row>
    <row r="36" spans="1:7" x14ac:dyDescent="0.25">
      <c r="A36" s="34" t="s">
        <v>5</v>
      </c>
      <c r="B36" s="139" t="s">
        <v>39</v>
      </c>
      <c r="C36" s="139"/>
      <c r="D36" s="139"/>
      <c r="E36" s="139"/>
      <c r="F36" s="30">
        <v>0.2</v>
      </c>
      <c r="G36" s="70">
        <f>ROUND(($G$20*F36),2)</f>
        <v>0</v>
      </c>
    </row>
    <row r="37" spans="1:7" x14ac:dyDescent="0.25">
      <c r="A37" s="34" t="s">
        <v>7</v>
      </c>
      <c r="B37" s="139" t="s">
        <v>40</v>
      </c>
      <c r="C37" s="139"/>
      <c r="D37" s="139"/>
      <c r="E37" s="139"/>
      <c r="F37" s="30">
        <v>2.5000000000000001E-2</v>
      </c>
      <c r="G37" s="70">
        <f t="shared" ref="G37:G43" si="0">ROUND(($G$20*F37),2)</f>
        <v>0</v>
      </c>
    </row>
    <row r="38" spans="1:7" x14ac:dyDescent="0.25">
      <c r="A38" s="34" t="s">
        <v>8</v>
      </c>
      <c r="B38" s="139" t="s">
        <v>41</v>
      </c>
      <c r="C38" s="139"/>
      <c r="D38" s="139"/>
      <c r="E38" s="139"/>
      <c r="F38" s="30">
        <v>0.03</v>
      </c>
      <c r="G38" s="70">
        <f t="shared" si="0"/>
        <v>0</v>
      </c>
    </row>
    <row r="39" spans="1:7" x14ac:dyDescent="0.25">
      <c r="A39" s="34" t="s">
        <v>10</v>
      </c>
      <c r="B39" s="139" t="s">
        <v>42</v>
      </c>
      <c r="C39" s="139"/>
      <c r="D39" s="139"/>
      <c r="E39" s="139"/>
      <c r="F39" s="30">
        <v>1.4999999999999999E-2</v>
      </c>
      <c r="G39" s="70">
        <f t="shared" si="0"/>
        <v>0</v>
      </c>
    </row>
    <row r="40" spans="1:7" x14ac:dyDescent="0.25">
      <c r="A40" s="34" t="s">
        <v>26</v>
      </c>
      <c r="B40" s="139" t="s">
        <v>166</v>
      </c>
      <c r="C40" s="139"/>
      <c r="D40" s="139"/>
      <c r="E40" s="139"/>
      <c r="F40" s="30">
        <v>0.01</v>
      </c>
      <c r="G40" s="70">
        <f t="shared" si="0"/>
        <v>0</v>
      </c>
    </row>
    <row r="41" spans="1:7" x14ac:dyDescent="0.25">
      <c r="A41" s="34" t="s">
        <v>27</v>
      </c>
      <c r="B41" s="139" t="s">
        <v>43</v>
      </c>
      <c r="C41" s="139"/>
      <c r="D41" s="139"/>
      <c r="E41" s="139"/>
      <c r="F41" s="30">
        <v>6.0000000000000001E-3</v>
      </c>
      <c r="G41" s="70">
        <f t="shared" si="0"/>
        <v>0</v>
      </c>
    </row>
    <row r="42" spans="1:7" x14ac:dyDescent="0.25">
      <c r="A42" s="34" t="s">
        <v>28</v>
      </c>
      <c r="B42" s="139" t="s">
        <v>44</v>
      </c>
      <c r="C42" s="139"/>
      <c r="D42" s="139"/>
      <c r="E42" s="139"/>
      <c r="F42" s="30">
        <v>2E-3</v>
      </c>
      <c r="G42" s="70">
        <f t="shared" si="0"/>
        <v>0</v>
      </c>
    </row>
    <row r="43" spans="1:7" x14ac:dyDescent="0.25">
      <c r="A43" s="34" t="s">
        <v>45</v>
      </c>
      <c r="B43" s="139" t="s">
        <v>46</v>
      </c>
      <c r="C43" s="139"/>
      <c r="D43" s="139"/>
      <c r="E43" s="139"/>
      <c r="F43" s="30">
        <v>0.08</v>
      </c>
      <c r="G43" s="70">
        <f t="shared" si="0"/>
        <v>0</v>
      </c>
    </row>
    <row r="44" spans="1:7" ht="15.6" customHeight="1" x14ac:dyDescent="0.25">
      <c r="A44" s="140" t="s">
        <v>47</v>
      </c>
      <c r="B44" s="140"/>
      <c r="C44" s="140"/>
      <c r="D44" s="140"/>
      <c r="E44" s="140"/>
      <c r="F44" s="79">
        <f>SUM(F36:F43)</f>
        <v>0.36800000000000005</v>
      </c>
      <c r="G44" s="66">
        <f>SUM(G36:G43)</f>
        <v>0</v>
      </c>
    </row>
    <row r="45" spans="1:7" ht="4.9000000000000004" customHeight="1" x14ac:dyDescent="0.25">
      <c r="A45" s="35"/>
      <c r="B45" s="35"/>
      <c r="C45" s="35"/>
      <c r="D45" s="35"/>
      <c r="E45" s="35"/>
      <c r="F45" s="35"/>
      <c r="G45" s="35"/>
    </row>
    <row r="46" spans="1:7" ht="15.75" customHeight="1" x14ac:dyDescent="0.25">
      <c r="A46" s="138" t="s">
        <v>48</v>
      </c>
      <c r="B46" s="138"/>
      <c r="C46" s="138"/>
      <c r="D46" s="138"/>
      <c r="E46" s="138"/>
      <c r="F46" s="138"/>
      <c r="G46" s="138"/>
    </row>
    <row r="47" spans="1:7" ht="4.9000000000000004" customHeight="1" x14ac:dyDescent="0.25">
      <c r="A47" s="35"/>
      <c r="B47" s="35"/>
      <c r="C47" s="35"/>
      <c r="D47" s="35"/>
      <c r="E47" s="35"/>
      <c r="F47" s="35"/>
      <c r="G47" s="35"/>
    </row>
    <row r="48" spans="1:7" x14ac:dyDescent="0.25">
      <c r="A48" s="77" t="s">
        <v>49</v>
      </c>
      <c r="B48" s="140" t="s">
        <v>50</v>
      </c>
      <c r="C48" s="140"/>
      <c r="D48" s="140"/>
      <c r="E48" s="140"/>
      <c r="F48" s="140"/>
      <c r="G48" s="77" t="s">
        <v>24</v>
      </c>
    </row>
    <row r="49" spans="1:7" ht="15.6" customHeight="1" x14ac:dyDescent="0.25">
      <c r="A49" s="34" t="s">
        <v>5</v>
      </c>
      <c r="B49" s="139" t="s">
        <v>129</v>
      </c>
      <c r="C49" s="139"/>
      <c r="D49" s="139"/>
      <c r="E49" s="139"/>
      <c r="F49" s="139"/>
      <c r="G49" s="28">
        <v>0</v>
      </c>
    </row>
    <row r="50" spans="1:7" x14ac:dyDescent="0.25">
      <c r="A50" s="34" t="s">
        <v>7</v>
      </c>
      <c r="B50" s="139" t="s">
        <v>51</v>
      </c>
      <c r="C50" s="139"/>
      <c r="D50" s="139"/>
      <c r="E50" s="139"/>
      <c r="F50" s="139"/>
      <c r="G50" s="28">
        <v>0</v>
      </c>
    </row>
    <row r="51" spans="1:7" ht="15.75" customHeight="1" x14ac:dyDescent="0.25">
      <c r="A51" s="34" t="s">
        <v>8</v>
      </c>
      <c r="B51" s="139" t="s">
        <v>211</v>
      </c>
      <c r="C51" s="139"/>
      <c r="D51" s="139"/>
      <c r="E51" s="139"/>
      <c r="F51" s="139"/>
      <c r="G51" s="28">
        <v>0</v>
      </c>
    </row>
    <row r="52" spans="1:7" x14ac:dyDescent="0.25">
      <c r="A52" s="34" t="s">
        <v>10</v>
      </c>
      <c r="B52" s="139" t="s">
        <v>168</v>
      </c>
      <c r="C52" s="139"/>
      <c r="D52" s="139"/>
      <c r="E52" s="139"/>
      <c r="F52" s="139"/>
      <c r="G52" s="28">
        <v>0</v>
      </c>
    </row>
    <row r="53" spans="1:7" x14ac:dyDescent="0.25">
      <c r="A53" s="34" t="s">
        <v>26</v>
      </c>
      <c r="B53" s="139" t="s">
        <v>52</v>
      </c>
      <c r="C53" s="139"/>
      <c r="D53" s="139"/>
      <c r="E53" s="139"/>
      <c r="F53" s="139"/>
      <c r="G53" s="28">
        <v>0</v>
      </c>
    </row>
    <row r="54" spans="1:7" x14ac:dyDescent="0.25">
      <c r="A54" s="34" t="s">
        <v>27</v>
      </c>
      <c r="B54" s="143" t="s">
        <v>130</v>
      </c>
      <c r="C54" s="143"/>
      <c r="D54" s="143"/>
      <c r="E54" s="143"/>
      <c r="F54" s="143"/>
      <c r="G54" s="28">
        <v>0</v>
      </c>
    </row>
    <row r="55" spans="1:7" x14ac:dyDescent="0.25">
      <c r="A55" s="34" t="s">
        <v>28</v>
      </c>
      <c r="B55" s="143" t="s">
        <v>29</v>
      </c>
      <c r="C55" s="143"/>
      <c r="D55" s="143"/>
      <c r="E55" s="143"/>
      <c r="F55" s="143"/>
      <c r="G55" s="28">
        <v>0</v>
      </c>
    </row>
    <row r="56" spans="1:7" ht="15.75" customHeight="1" x14ac:dyDescent="0.25">
      <c r="A56" s="140" t="s">
        <v>53</v>
      </c>
      <c r="B56" s="140"/>
      <c r="C56" s="140"/>
      <c r="D56" s="140"/>
      <c r="E56" s="140"/>
      <c r="F56" s="140"/>
      <c r="G56" s="66">
        <f>ROUND((SUM(G49:G55)),2)</f>
        <v>0</v>
      </c>
    </row>
    <row r="57" spans="1:7" ht="4.9000000000000004" customHeight="1" x14ac:dyDescent="0.25">
      <c r="A57" s="35"/>
      <c r="B57" s="35"/>
      <c r="C57" s="35"/>
      <c r="D57" s="35"/>
      <c r="E57" s="35"/>
      <c r="F57" s="35"/>
      <c r="G57" s="35"/>
    </row>
    <row r="58" spans="1:7" ht="15.75" customHeight="1" x14ac:dyDescent="0.25">
      <c r="A58" s="138" t="s">
        <v>54</v>
      </c>
      <c r="B58" s="138"/>
      <c r="C58" s="138"/>
      <c r="D58" s="138"/>
      <c r="E58" s="138"/>
      <c r="F58" s="138"/>
      <c r="G58" s="138"/>
    </row>
    <row r="59" spans="1:7" ht="4.9000000000000004" customHeight="1" x14ac:dyDescent="0.25">
      <c r="A59" s="35"/>
      <c r="B59" s="35"/>
      <c r="C59" s="35"/>
      <c r="D59" s="35"/>
      <c r="E59" s="35"/>
      <c r="F59" s="35"/>
      <c r="G59" s="35"/>
    </row>
    <row r="60" spans="1:7" ht="15.75" customHeight="1" x14ac:dyDescent="0.25">
      <c r="A60" s="74">
        <v>2</v>
      </c>
      <c r="B60" s="138" t="s">
        <v>55</v>
      </c>
      <c r="C60" s="138"/>
      <c r="D60" s="138"/>
      <c r="E60" s="138"/>
      <c r="F60" s="138"/>
      <c r="G60" s="74" t="s">
        <v>24</v>
      </c>
    </row>
    <row r="61" spans="1:7" ht="15.75" customHeight="1" x14ac:dyDescent="0.25">
      <c r="A61" s="34" t="s">
        <v>32</v>
      </c>
      <c r="B61" s="139" t="s">
        <v>165</v>
      </c>
      <c r="C61" s="139"/>
      <c r="D61" s="139"/>
      <c r="E61" s="139"/>
      <c r="F61" s="139"/>
      <c r="G61" s="70">
        <f>G31</f>
        <v>0</v>
      </c>
    </row>
    <row r="62" spans="1:7" x14ac:dyDescent="0.25">
      <c r="A62" s="34" t="s">
        <v>36</v>
      </c>
      <c r="B62" s="139" t="s">
        <v>56</v>
      </c>
      <c r="C62" s="139"/>
      <c r="D62" s="139"/>
      <c r="E62" s="139"/>
      <c r="F62" s="139"/>
      <c r="G62" s="70">
        <f>G44</f>
        <v>0</v>
      </c>
    </row>
    <row r="63" spans="1:7" x14ac:dyDescent="0.25">
      <c r="A63" s="34" t="s">
        <v>49</v>
      </c>
      <c r="B63" s="139" t="s">
        <v>50</v>
      </c>
      <c r="C63" s="139"/>
      <c r="D63" s="139"/>
      <c r="E63" s="139"/>
      <c r="F63" s="139"/>
      <c r="G63" s="70">
        <f>G56</f>
        <v>0</v>
      </c>
    </row>
    <row r="64" spans="1:7" ht="15.75" customHeight="1" x14ac:dyDescent="0.25">
      <c r="A64" s="140" t="s">
        <v>57</v>
      </c>
      <c r="B64" s="140"/>
      <c r="C64" s="140"/>
      <c r="D64" s="140"/>
      <c r="E64" s="140"/>
      <c r="F64" s="140"/>
      <c r="G64" s="66">
        <f>SUM(G61:G63)</f>
        <v>0</v>
      </c>
    </row>
    <row r="65" spans="1:7" ht="4.9000000000000004" customHeight="1" x14ac:dyDescent="0.25">
      <c r="A65" s="35"/>
      <c r="B65" s="35"/>
      <c r="C65" s="35"/>
      <c r="D65" s="35"/>
      <c r="E65" s="35"/>
      <c r="F65" s="35"/>
      <c r="G65" s="35"/>
    </row>
    <row r="66" spans="1:7" ht="4.9000000000000004" customHeight="1" x14ac:dyDescent="0.25">
      <c r="A66" s="35"/>
      <c r="B66" s="35"/>
      <c r="C66" s="35"/>
      <c r="D66" s="35"/>
      <c r="E66" s="35"/>
      <c r="F66" s="35"/>
      <c r="G66" s="35"/>
    </row>
    <row r="67" spans="1:7" ht="15.6" customHeight="1" x14ac:dyDescent="0.25">
      <c r="A67" s="134" t="s">
        <v>58</v>
      </c>
      <c r="B67" s="134"/>
      <c r="C67" s="134"/>
      <c r="D67" s="134"/>
      <c r="E67" s="134"/>
      <c r="F67" s="134"/>
      <c r="G67" s="134"/>
    </row>
    <row r="68" spans="1:7" ht="4.9000000000000004" customHeight="1" x14ac:dyDescent="0.25">
      <c r="A68" s="35"/>
      <c r="B68" s="35"/>
      <c r="C68" s="35"/>
      <c r="D68" s="35"/>
      <c r="E68" s="35"/>
      <c r="F68" s="35"/>
      <c r="G68" s="35"/>
    </row>
    <row r="69" spans="1:7" x14ac:dyDescent="0.25">
      <c r="A69" s="74">
        <v>3</v>
      </c>
      <c r="B69" s="138" t="s">
        <v>59</v>
      </c>
      <c r="C69" s="138"/>
      <c r="D69" s="138"/>
      <c r="E69" s="138"/>
      <c r="F69" s="74" t="s">
        <v>38</v>
      </c>
      <c r="G69" s="74" t="s">
        <v>24</v>
      </c>
    </row>
    <row r="70" spans="1:7" x14ac:dyDescent="0.25">
      <c r="A70" s="34" t="s">
        <v>5</v>
      </c>
      <c r="B70" s="139" t="s">
        <v>142</v>
      </c>
      <c r="C70" s="139"/>
      <c r="D70" s="139"/>
      <c r="E70" s="139"/>
      <c r="F70" s="31">
        <v>0</v>
      </c>
      <c r="G70" s="70">
        <f>ROUND(($G$20*F70),2)</f>
        <v>0</v>
      </c>
    </row>
    <row r="71" spans="1:7" x14ac:dyDescent="0.25">
      <c r="A71" s="34" t="s">
        <v>7</v>
      </c>
      <c r="B71" s="139" t="s">
        <v>143</v>
      </c>
      <c r="C71" s="139"/>
      <c r="D71" s="139"/>
      <c r="E71" s="139"/>
      <c r="F71" s="31">
        <f>1/12</f>
        <v>8.3333333333333329E-2</v>
      </c>
      <c r="G71" s="70">
        <f>ROUND(($G$70*F71),2)</f>
        <v>0</v>
      </c>
    </row>
    <row r="72" spans="1:7" ht="15.75" customHeight="1" x14ac:dyDescent="0.25">
      <c r="A72" s="34" t="s">
        <v>8</v>
      </c>
      <c r="B72" s="139" t="s">
        <v>144</v>
      </c>
      <c r="C72" s="139"/>
      <c r="D72" s="139"/>
      <c r="E72" s="139"/>
      <c r="F72" s="31">
        <f>F71/3</f>
        <v>2.7777777777777776E-2</v>
      </c>
      <c r="G72" s="70">
        <f>ROUND(($G$70*F72),2)</f>
        <v>0</v>
      </c>
    </row>
    <row r="73" spans="1:7" ht="15.75" customHeight="1" x14ac:dyDescent="0.25">
      <c r="A73" s="34" t="s">
        <v>10</v>
      </c>
      <c r="B73" s="139" t="s">
        <v>145</v>
      </c>
      <c r="C73" s="139"/>
      <c r="D73" s="139"/>
      <c r="E73" s="139"/>
      <c r="F73" s="31">
        <f>1/12</f>
        <v>8.3333333333333329E-2</v>
      </c>
      <c r="G73" s="70">
        <f>ROUND(($G$70*F73),2)</f>
        <v>0</v>
      </c>
    </row>
    <row r="74" spans="1:7" ht="15.6" customHeight="1" x14ac:dyDescent="0.25">
      <c r="A74" s="34" t="s">
        <v>26</v>
      </c>
      <c r="B74" s="139" t="s">
        <v>146</v>
      </c>
      <c r="C74" s="139"/>
      <c r="D74" s="139"/>
      <c r="E74" s="139"/>
      <c r="F74" s="31">
        <v>0</v>
      </c>
      <c r="G74" s="70">
        <f t="shared" ref="G74:G76" si="1">ROUND(($G$20*F74),2)</f>
        <v>0</v>
      </c>
    </row>
    <row r="75" spans="1:7" ht="15.6" customHeight="1" x14ac:dyDescent="0.25">
      <c r="A75" s="34" t="s">
        <v>27</v>
      </c>
      <c r="B75" s="139" t="s">
        <v>154</v>
      </c>
      <c r="C75" s="139"/>
      <c r="D75" s="139"/>
      <c r="E75" s="139"/>
      <c r="F75" s="31">
        <v>0</v>
      </c>
      <c r="G75" s="70">
        <f t="shared" si="1"/>
        <v>0</v>
      </c>
    </row>
    <row r="76" spans="1:7" x14ac:dyDescent="0.25">
      <c r="A76" s="34" t="s">
        <v>28</v>
      </c>
      <c r="B76" s="139" t="s">
        <v>147</v>
      </c>
      <c r="C76" s="139"/>
      <c r="D76" s="139"/>
      <c r="E76" s="139"/>
      <c r="F76" s="31">
        <v>0</v>
      </c>
      <c r="G76" s="70">
        <f t="shared" si="1"/>
        <v>0</v>
      </c>
    </row>
    <row r="77" spans="1:7" x14ac:dyDescent="0.25">
      <c r="A77" s="34" t="s">
        <v>45</v>
      </c>
      <c r="B77" s="139" t="s">
        <v>148</v>
      </c>
      <c r="C77" s="139"/>
      <c r="D77" s="139"/>
      <c r="E77" s="139"/>
      <c r="F77" s="31">
        <f>1/12</f>
        <v>8.3333333333333329E-2</v>
      </c>
      <c r="G77" s="70">
        <f>ROUND(($G$76*F77),2)</f>
        <v>0</v>
      </c>
    </row>
    <row r="78" spans="1:7" ht="15.75" customHeight="1" x14ac:dyDescent="0.25">
      <c r="A78" s="34" t="s">
        <v>131</v>
      </c>
      <c r="B78" s="139" t="s">
        <v>149</v>
      </c>
      <c r="C78" s="139"/>
      <c r="D78" s="139"/>
      <c r="E78" s="139"/>
      <c r="F78" s="31">
        <f>F77/3</f>
        <v>2.7777777777777776E-2</v>
      </c>
      <c r="G78" s="70">
        <f>ROUND(($G$76*F78),2)</f>
        <v>0</v>
      </c>
    </row>
    <row r="79" spans="1:7" ht="15.6" customHeight="1" x14ac:dyDescent="0.25">
      <c r="A79" s="34" t="s">
        <v>132</v>
      </c>
      <c r="B79" s="139" t="s">
        <v>150</v>
      </c>
      <c r="C79" s="139"/>
      <c r="D79" s="139"/>
      <c r="E79" s="139"/>
      <c r="F79" s="31">
        <f>F44</f>
        <v>0.36800000000000005</v>
      </c>
      <c r="G79" s="70">
        <f>ROUND(($G$76*F79),2)</f>
        <v>0</v>
      </c>
    </row>
    <row r="80" spans="1:7" ht="15.75" customHeight="1" x14ac:dyDescent="0.25">
      <c r="A80" s="34" t="s">
        <v>133</v>
      </c>
      <c r="B80" s="139" t="s">
        <v>151</v>
      </c>
      <c r="C80" s="139"/>
      <c r="D80" s="139"/>
      <c r="E80" s="139"/>
      <c r="F80" s="31">
        <f>1/12</f>
        <v>8.3333333333333329E-2</v>
      </c>
      <c r="G80" s="70">
        <f>ROUND(($G$76*F80),2)</f>
        <v>0</v>
      </c>
    </row>
    <row r="81" spans="1:8" ht="15.6" customHeight="1" x14ac:dyDescent="0.25">
      <c r="A81" s="34" t="s">
        <v>134</v>
      </c>
      <c r="B81" s="139" t="s">
        <v>152</v>
      </c>
      <c r="C81" s="139"/>
      <c r="D81" s="139"/>
      <c r="E81" s="139"/>
      <c r="F81" s="31">
        <v>0.08</v>
      </c>
      <c r="G81" s="70">
        <f>ROUND(($G$76*F81),2)</f>
        <v>0</v>
      </c>
    </row>
    <row r="82" spans="1:8" ht="15.6" customHeight="1" x14ac:dyDescent="0.25">
      <c r="A82" s="34" t="s">
        <v>135</v>
      </c>
      <c r="B82" s="139" t="s">
        <v>153</v>
      </c>
      <c r="C82" s="139"/>
      <c r="D82" s="139"/>
      <c r="E82" s="139"/>
      <c r="F82" s="31">
        <v>0</v>
      </c>
      <c r="G82" s="70">
        <f t="shared" ref="G82:G83" si="2">ROUND(($G$20*F82),2)</f>
        <v>0</v>
      </c>
    </row>
    <row r="83" spans="1:8" x14ac:dyDescent="0.25">
      <c r="A83" s="34" t="s">
        <v>136</v>
      </c>
      <c r="B83" s="136" t="s">
        <v>141</v>
      </c>
      <c r="C83" s="136"/>
      <c r="D83" s="136"/>
      <c r="E83" s="136"/>
      <c r="F83" s="31">
        <v>0</v>
      </c>
      <c r="G83" s="70">
        <f t="shared" si="2"/>
        <v>0</v>
      </c>
    </row>
    <row r="84" spans="1:8" ht="15.6" customHeight="1" x14ac:dyDescent="0.25">
      <c r="A84" s="140" t="s">
        <v>60</v>
      </c>
      <c r="B84" s="140"/>
      <c r="C84" s="140"/>
      <c r="D84" s="140"/>
      <c r="E84" s="140"/>
      <c r="F84" s="80">
        <f>SUM(F70:F82)</f>
        <v>0.8368888888888889</v>
      </c>
      <c r="G84" s="66">
        <f>SUM(G70:G82)</f>
        <v>0</v>
      </c>
    </row>
    <row r="85" spans="1:8" ht="4.9000000000000004" customHeight="1" x14ac:dyDescent="0.25">
      <c r="A85" s="35"/>
      <c r="B85" s="35"/>
      <c r="C85" s="35"/>
      <c r="D85" s="35"/>
      <c r="E85" s="35"/>
      <c r="F85" s="35"/>
      <c r="G85" s="35"/>
    </row>
    <row r="86" spans="1:8" ht="4.9000000000000004" customHeight="1" x14ac:dyDescent="0.25">
      <c r="A86" s="35"/>
      <c r="B86" s="35"/>
      <c r="C86" s="35"/>
      <c r="D86" s="35"/>
      <c r="E86" s="35"/>
      <c r="F86" s="35"/>
      <c r="G86" s="35"/>
    </row>
    <row r="87" spans="1:8" ht="15.6" customHeight="1" x14ac:dyDescent="0.25">
      <c r="A87" s="134" t="s">
        <v>61</v>
      </c>
      <c r="B87" s="134"/>
      <c r="C87" s="134"/>
      <c r="D87" s="134"/>
      <c r="E87" s="134"/>
      <c r="F87" s="134"/>
      <c r="G87" s="134"/>
    </row>
    <row r="88" spans="1:8" ht="4.9000000000000004" customHeight="1" x14ac:dyDescent="0.25">
      <c r="A88" s="35"/>
      <c r="B88" s="35"/>
      <c r="C88" s="35"/>
      <c r="D88" s="35"/>
      <c r="E88" s="35"/>
      <c r="F88" s="35"/>
      <c r="G88" s="35"/>
    </row>
    <row r="89" spans="1:8" ht="15.75" customHeight="1" x14ac:dyDescent="0.25">
      <c r="A89" s="138" t="s">
        <v>62</v>
      </c>
      <c r="B89" s="138"/>
      <c r="C89" s="138"/>
      <c r="D89" s="138"/>
      <c r="E89" s="138"/>
      <c r="F89" s="138"/>
      <c r="G89" s="138"/>
    </row>
    <row r="90" spans="1:8" ht="4.9000000000000004" customHeight="1" x14ac:dyDescent="0.25">
      <c r="A90" s="78"/>
      <c r="B90" s="35"/>
      <c r="C90" s="35"/>
      <c r="D90" s="35"/>
      <c r="E90" s="35"/>
      <c r="F90" s="35"/>
      <c r="G90" s="35"/>
    </row>
    <row r="91" spans="1:8" x14ac:dyDescent="0.25">
      <c r="A91" s="77" t="s">
        <v>63</v>
      </c>
      <c r="B91" s="140" t="s">
        <v>64</v>
      </c>
      <c r="C91" s="140"/>
      <c r="D91" s="140"/>
      <c r="E91" s="140"/>
      <c r="F91" s="77" t="s">
        <v>38</v>
      </c>
      <c r="G91" s="77" t="s">
        <v>24</v>
      </c>
    </row>
    <row r="92" spans="1:8" ht="15.6" customHeight="1" x14ac:dyDescent="0.25">
      <c r="A92" s="34" t="s">
        <v>5</v>
      </c>
      <c r="B92" s="139" t="s">
        <v>155</v>
      </c>
      <c r="C92" s="139"/>
      <c r="D92" s="139"/>
      <c r="E92" s="139"/>
      <c r="F92" s="31">
        <v>0</v>
      </c>
      <c r="G92" s="70">
        <f>ROUND(($G$20*F92),2)</f>
        <v>0</v>
      </c>
      <c r="H92" s="81"/>
    </row>
    <row r="93" spans="1:8" ht="15.6" customHeight="1" x14ac:dyDescent="0.25">
      <c r="A93" s="34" t="s">
        <v>7</v>
      </c>
      <c r="B93" s="139" t="s">
        <v>140</v>
      </c>
      <c r="C93" s="139"/>
      <c r="D93" s="139"/>
      <c r="E93" s="139"/>
      <c r="F93" s="31">
        <v>0</v>
      </c>
      <c r="G93" s="70">
        <f t="shared" ref="G93:G102" si="3">ROUND(($G$20*F93),2)</f>
        <v>0</v>
      </c>
      <c r="H93" s="82"/>
    </row>
    <row r="94" spans="1:8" x14ac:dyDescent="0.25">
      <c r="A94" s="34" t="s">
        <v>8</v>
      </c>
      <c r="B94" s="139" t="s">
        <v>64</v>
      </c>
      <c r="C94" s="139"/>
      <c r="D94" s="139"/>
      <c r="E94" s="139"/>
      <c r="F94" s="31">
        <v>0</v>
      </c>
      <c r="G94" s="70">
        <f t="shared" si="3"/>
        <v>0</v>
      </c>
    </row>
    <row r="95" spans="1:8" x14ac:dyDescent="0.25">
      <c r="A95" s="34" t="s">
        <v>10</v>
      </c>
      <c r="B95" s="139" t="s">
        <v>65</v>
      </c>
      <c r="C95" s="139"/>
      <c r="D95" s="139"/>
      <c r="E95" s="139"/>
      <c r="F95" s="31">
        <v>0</v>
      </c>
      <c r="G95" s="70">
        <f t="shared" si="3"/>
        <v>0</v>
      </c>
    </row>
    <row r="96" spans="1:8" x14ac:dyDescent="0.25">
      <c r="A96" s="34" t="s">
        <v>26</v>
      </c>
      <c r="B96" s="139" t="s">
        <v>66</v>
      </c>
      <c r="C96" s="139"/>
      <c r="D96" s="139"/>
      <c r="E96" s="139"/>
      <c r="F96" s="31">
        <v>0</v>
      </c>
      <c r="G96" s="70">
        <f t="shared" si="3"/>
        <v>0</v>
      </c>
    </row>
    <row r="97" spans="1:7" ht="15.75" customHeight="1" x14ac:dyDescent="0.25">
      <c r="A97" s="34" t="s">
        <v>27</v>
      </c>
      <c r="B97" s="139" t="s">
        <v>156</v>
      </c>
      <c r="C97" s="139"/>
      <c r="D97" s="139"/>
      <c r="E97" s="139"/>
      <c r="F97" s="31">
        <f>F44</f>
        <v>0.36800000000000005</v>
      </c>
      <c r="G97" s="70">
        <f>ROUND((SUM(G92:G96)*F97),2)</f>
        <v>0</v>
      </c>
    </row>
    <row r="98" spans="1:7" x14ac:dyDescent="0.25">
      <c r="A98" s="34" t="s">
        <v>28</v>
      </c>
      <c r="B98" s="139" t="s">
        <v>67</v>
      </c>
      <c r="C98" s="139"/>
      <c r="D98" s="139"/>
      <c r="E98" s="139"/>
      <c r="F98" s="31">
        <v>0</v>
      </c>
      <c r="G98" s="71">
        <f t="shared" si="3"/>
        <v>0</v>
      </c>
    </row>
    <row r="99" spans="1:7" x14ac:dyDescent="0.25">
      <c r="A99" s="34" t="s">
        <v>45</v>
      </c>
      <c r="B99" s="139" t="s">
        <v>137</v>
      </c>
      <c r="C99" s="139"/>
      <c r="D99" s="139"/>
      <c r="E99" s="139"/>
      <c r="F99" s="31">
        <f>1/12</f>
        <v>8.3333333333333329E-2</v>
      </c>
      <c r="G99" s="70">
        <f>ROUND(($G$98*F99),2)</f>
        <v>0</v>
      </c>
    </row>
    <row r="100" spans="1:7" ht="15.75" customHeight="1" x14ac:dyDescent="0.25">
      <c r="A100" s="34" t="s">
        <v>131</v>
      </c>
      <c r="B100" s="139" t="s">
        <v>138</v>
      </c>
      <c r="C100" s="139"/>
      <c r="D100" s="139"/>
      <c r="E100" s="139"/>
      <c r="F100" s="31">
        <f>F99/3</f>
        <v>2.7777777777777776E-2</v>
      </c>
      <c r="G100" s="70">
        <f>ROUND(($G$98*F100),2)</f>
        <v>0</v>
      </c>
    </row>
    <row r="101" spans="1:7" x14ac:dyDescent="0.25">
      <c r="A101" s="34" t="s">
        <v>132</v>
      </c>
      <c r="B101" s="139" t="s">
        <v>139</v>
      </c>
      <c r="C101" s="139"/>
      <c r="D101" s="139"/>
      <c r="E101" s="139"/>
      <c r="F101" s="31">
        <v>0.08</v>
      </c>
      <c r="G101" s="70">
        <f>ROUND(($G$98*F101),2)</f>
        <v>0</v>
      </c>
    </row>
    <row r="102" spans="1:7" x14ac:dyDescent="0.25">
      <c r="A102" s="34" t="s">
        <v>133</v>
      </c>
      <c r="B102" s="143" t="s">
        <v>29</v>
      </c>
      <c r="C102" s="143"/>
      <c r="D102" s="143"/>
      <c r="E102" s="143"/>
      <c r="F102" s="31"/>
      <c r="G102" s="70">
        <f t="shared" si="3"/>
        <v>0</v>
      </c>
    </row>
    <row r="103" spans="1:7" ht="15.75" customHeight="1" x14ac:dyDescent="0.25">
      <c r="A103" s="140" t="s">
        <v>68</v>
      </c>
      <c r="B103" s="140"/>
      <c r="C103" s="140"/>
      <c r="D103" s="140"/>
      <c r="E103" s="140"/>
      <c r="F103" s="140"/>
      <c r="G103" s="66">
        <f>G92+G93+G94+G95+G96+G97+G99+G100+G101+G102</f>
        <v>0</v>
      </c>
    </row>
    <row r="104" spans="1:7" ht="4.9000000000000004" customHeight="1" x14ac:dyDescent="0.25">
      <c r="A104" s="35"/>
      <c r="B104" s="35"/>
      <c r="C104" s="35"/>
      <c r="D104" s="35"/>
      <c r="E104" s="35"/>
      <c r="F104" s="35"/>
      <c r="G104" s="35"/>
    </row>
    <row r="105" spans="1:7" ht="15.75" customHeight="1" x14ac:dyDescent="0.25">
      <c r="A105" s="138" t="s">
        <v>69</v>
      </c>
      <c r="B105" s="138"/>
      <c r="C105" s="138"/>
      <c r="D105" s="138"/>
      <c r="E105" s="138"/>
      <c r="F105" s="138"/>
      <c r="G105" s="138"/>
    </row>
    <row r="106" spans="1:7" ht="4.9000000000000004" customHeight="1" x14ac:dyDescent="0.25">
      <c r="A106" s="78"/>
      <c r="B106" s="35"/>
      <c r="C106" s="35"/>
      <c r="D106" s="35"/>
      <c r="E106" s="35"/>
      <c r="F106" s="35"/>
      <c r="G106" s="35"/>
    </row>
    <row r="107" spans="1:7" x14ac:dyDescent="0.25">
      <c r="A107" s="77" t="s">
        <v>70</v>
      </c>
      <c r="B107" s="140" t="s">
        <v>71</v>
      </c>
      <c r="C107" s="140"/>
      <c r="D107" s="140"/>
      <c r="E107" s="140"/>
      <c r="F107" s="77" t="s">
        <v>38</v>
      </c>
      <c r="G107" s="77" t="s">
        <v>24</v>
      </c>
    </row>
    <row r="108" spans="1:7" ht="15.6" customHeight="1" x14ac:dyDescent="0.25">
      <c r="A108" s="34" t="s">
        <v>5</v>
      </c>
      <c r="B108" s="139" t="s">
        <v>72</v>
      </c>
      <c r="C108" s="139"/>
      <c r="D108" s="139"/>
      <c r="E108" s="139"/>
      <c r="F108" s="31">
        <v>0</v>
      </c>
      <c r="G108" s="70">
        <f>IFERROR(ROUND(((G20+G64+G84+G103)*F108),2),0)</f>
        <v>0</v>
      </c>
    </row>
    <row r="109" spans="1:7" x14ac:dyDescent="0.25">
      <c r="A109" s="34" t="s">
        <v>7</v>
      </c>
      <c r="B109" s="139" t="s">
        <v>116</v>
      </c>
      <c r="C109" s="139"/>
      <c r="D109" s="139"/>
      <c r="E109" s="139"/>
      <c r="F109" s="31">
        <v>0</v>
      </c>
      <c r="G109" s="70">
        <f>IFERROR(ROUND(((G20+G64+G84+G103)*F109),2),0)</f>
        <v>0</v>
      </c>
    </row>
    <row r="110" spans="1:7" ht="15.75" customHeight="1" x14ac:dyDescent="0.25">
      <c r="A110" s="140" t="s">
        <v>73</v>
      </c>
      <c r="B110" s="140"/>
      <c r="C110" s="140"/>
      <c r="D110" s="140"/>
      <c r="E110" s="140"/>
      <c r="F110" s="140"/>
      <c r="G110" s="66">
        <f>SUM(G108:G109)</f>
        <v>0</v>
      </c>
    </row>
    <row r="111" spans="1:7" ht="4.9000000000000004" customHeight="1" x14ac:dyDescent="0.25">
      <c r="A111" s="35"/>
      <c r="B111" s="35"/>
      <c r="C111" s="35"/>
      <c r="D111" s="35"/>
      <c r="E111" s="35"/>
      <c r="F111" s="35"/>
      <c r="G111" s="35"/>
    </row>
    <row r="112" spans="1:7" ht="15.75" customHeight="1" x14ac:dyDescent="0.25">
      <c r="A112" s="138" t="s">
        <v>74</v>
      </c>
      <c r="B112" s="138"/>
      <c r="C112" s="138"/>
      <c r="D112" s="138"/>
      <c r="E112" s="138"/>
      <c r="F112" s="138"/>
      <c r="G112" s="138"/>
    </row>
    <row r="113" spans="1:7" ht="4.9000000000000004" customHeight="1" x14ac:dyDescent="0.25">
      <c r="A113" s="78"/>
      <c r="B113" s="35"/>
      <c r="C113" s="35"/>
      <c r="D113" s="35"/>
      <c r="E113" s="35"/>
      <c r="F113" s="35"/>
      <c r="G113" s="35"/>
    </row>
    <row r="114" spans="1:7" ht="15.75" customHeight="1" x14ac:dyDescent="0.25">
      <c r="A114" s="74">
        <v>4</v>
      </c>
      <c r="B114" s="138" t="s">
        <v>75</v>
      </c>
      <c r="C114" s="138"/>
      <c r="D114" s="138"/>
      <c r="E114" s="138"/>
      <c r="F114" s="138"/>
      <c r="G114" s="74" t="s">
        <v>24</v>
      </c>
    </row>
    <row r="115" spans="1:7" x14ac:dyDescent="0.25">
      <c r="A115" s="34" t="s">
        <v>63</v>
      </c>
      <c r="B115" s="139" t="s">
        <v>64</v>
      </c>
      <c r="C115" s="139"/>
      <c r="D115" s="139"/>
      <c r="E115" s="139"/>
      <c r="F115" s="139"/>
      <c r="G115" s="70">
        <f>G103</f>
        <v>0</v>
      </c>
    </row>
    <row r="116" spans="1:7" x14ac:dyDescent="0.25">
      <c r="A116" s="34" t="s">
        <v>70</v>
      </c>
      <c r="B116" s="139" t="s">
        <v>71</v>
      </c>
      <c r="C116" s="139"/>
      <c r="D116" s="139"/>
      <c r="E116" s="139"/>
      <c r="F116" s="139"/>
      <c r="G116" s="70">
        <f>G110</f>
        <v>0</v>
      </c>
    </row>
    <row r="117" spans="1:7" ht="15.75" customHeight="1" x14ac:dyDescent="0.25">
      <c r="A117" s="140" t="s">
        <v>76</v>
      </c>
      <c r="B117" s="140"/>
      <c r="C117" s="140"/>
      <c r="D117" s="140"/>
      <c r="E117" s="140"/>
      <c r="F117" s="140"/>
      <c r="G117" s="66">
        <f>SUM(G115:G116)</f>
        <v>0</v>
      </c>
    </row>
    <row r="118" spans="1:7" ht="4.9000000000000004" customHeight="1" x14ac:dyDescent="0.25">
      <c r="A118" s="35"/>
      <c r="B118" s="35"/>
      <c r="C118" s="35"/>
      <c r="D118" s="35"/>
      <c r="E118" s="35"/>
      <c r="F118" s="35"/>
      <c r="G118" s="35"/>
    </row>
    <row r="119" spans="1:7" ht="4.9000000000000004" customHeight="1" x14ac:dyDescent="0.25">
      <c r="A119" s="35"/>
      <c r="B119" s="35"/>
      <c r="C119" s="35"/>
      <c r="D119" s="35"/>
      <c r="E119" s="35"/>
      <c r="F119" s="35"/>
      <c r="G119" s="35"/>
    </row>
    <row r="120" spans="1:7" ht="15.6" customHeight="1" x14ac:dyDescent="0.25">
      <c r="A120" s="134" t="s">
        <v>77</v>
      </c>
      <c r="B120" s="134"/>
      <c r="C120" s="134"/>
      <c r="D120" s="134"/>
      <c r="E120" s="134"/>
      <c r="F120" s="134"/>
      <c r="G120" s="134"/>
    </row>
    <row r="121" spans="1:7" ht="4.9000000000000004" customHeight="1" x14ac:dyDescent="0.25">
      <c r="A121" s="35"/>
      <c r="B121" s="35"/>
      <c r="C121" s="35"/>
      <c r="D121" s="35"/>
      <c r="E121" s="35"/>
      <c r="F121" s="35"/>
      <c r="G121" s="35"/>
    </row>
    <row r="122" spans="1:7" x14ac:dyDescent="0.25">
      <c r="A122" s="74">
        <v>5</v>
      </c>
      <c r="B122" s="138" t="s">
        <v>78</v>
      </c>
      <c r="C122" s="138"/>
      <c r="D122" s="138"/>
      <c r="E122" s="138"/>
      <c r="F122" s="138"/>
      <c r="G122" s="74" t="s">
        <v>24</v>
      </c>
    </row>
    <row r="123" spans="1:7" x14ac:dyDescent="0.25">
      <c r="A123" s="34" t="s">
        <v>5</v>
      </c>
      <c r="B123" s="139" t="s">
        <v>96</v>
      </c>
      <c r="C123" s="139"/>
      <c r="D123" s="139"/>
      <c r="E123" s="139"/>
      <c r="F123" s="139"/>
      <c r="G123" s="70">
        <f>Uniforme!N12</f>
        <v>0</v>
      </c>
    </row>
    <row r="124" spans="1:7" x14ac:dyDescent="0.25">
      <c r="A124" s="34" t="s">
        <v>7</v>
      </c>
      <c r="B124" s="139" t="s">
        <v>213</v>
      </c>
      <c r="C124" s="139"/>
      <c r="D124" s="139"/>
      <c r="E124" s="139"/>
      <c r="F124" s="139"/>
      <c r="G124" s="70">
        <f>'EPI''s'!N13</f>
        <v>0</v>
      </c>
    </row>
    <row r="125" spans="1:7" x14ac:dyDescent="0.25">
      <c r="A125" s="34" t="s">
        <v>8</v>
      </c>
      <c r="B125" s="139" t="s">
        <v>158</v>
      </c>
      <c r="C125" s="139"/>
      <c r="D125" s="139"/>
      <c r="E125" s="139"/>
      <c r="F125" s="139"/>
      <c r="G125" s="70">
        <f>'Equipamentos Funcionários'!I12</f>
        <v>0</v>
      </c>
    </row>
    <row r="126" spans="1:7" x14ac:dyDescent="0.25">
      <c r="A126" s="34" t="s">
        <v>10</v>
      </c>
      <c r="B126" s="139" t="s">
        <v>93</v>
      </c>
      <c r="C126" s="139"/>
      <c r="D126" s="139"/>
      <c r="E126" s="139"/>
      <c r="F126" s="139"/>
      <c r="G126" s="28"/>
    </row>
    <row r="127" spans="1:7" x14ac:dyDescent="0.25">
      <c r="A127" s="34" t="s">
        <v>26</v>
      </c>
      <c r="B127" s="143" t="s">
        <v>29</v>
      </c>
      <c r="C127" s="143"/>
      <c r="D127" s="143"/>
      <c r="E127" s="143"/>
      <c r="F127" s="143"/>
      <c r="G127" s="28"/>
    </row>
    <row r="128" spans="1:7" ht="15.75" customHeight="1" x14ac:dyDescent="0.25">
      <c r="A128" s="140" t="s">
        <v>79</v>
      </c>
      <c r="B128" s="140"/>
      <c r="C128" s="140"/>
      <c r="D128" s="140"/>
      <c r="E128" s="140"/>
      <c r="F128" s="140"/>
      <c r="G128" s="66">
        <f>ROUND((SUM(G123:G127)),2)</f>
        <v>0</v>
      </c>
    </row>
    <row r="129" spans="1:7" ht="4.9000000000000004" customHeight="1" x14ac:dyDescent="0.25">
      <c r="A129" s="35"/>
      <c r="B129" s="35"/>
      <c r="C129" s="35"/>
      <c r="D129" s="35"/>
      <c r="E129" s="35"/>
      <c r="F129" s="35"/>
      <c r="G129" s="35"/>
    </row>
    <row r="130" spans="1:7" ht="4.9000000000000004" customHeight="1" x14ac:dyDescent="0.25">
      <c r="A130" s="35"/>
      <c r="B130" s="35"/>
      <c r="C130" s="35"/>
      <c r="D130" s="35"/>
      <c r="E130" s="35"/>
      <c r="F130" s="35"/>
      <c r="G130" s="35"/>
    </row>
    <row r="131" spans="1:7" ht="15.75" customHeight="1" x14ac:dyDescent="0.25">
      <c r="A131" s="134" t="s">
        <v>85</v>
      </c>
      <c r="B131" s="134"/>
      <c r="C131" s="134"/>
      <c r="D131" s="134"/>
      <c r="E131" s="134"/>
      <c r="F131" s="134"/>
      <c r="G131" s="134"/>
    </row>
    <row r="132" spans="1:7" ht="4.9000000000000004" customHeight="1" x14ac:dyDescent="0.25">
      <c r="A132" s="35"/>
      <c r="B132" s="35"/>
      <c r="C132" s="35"/>
      <c r="D132" s="35"/>
      <c r="E132" s="35"/>
      <c r="F132" s="35"/>
      <c r="G132" s="35"/>
    </row>
    <row r="133" spans="1:7" ht="15.75" customHeight="1" x14ac:dyDescent="0.25">
      <c r="A133" s="74"/>
      <c r="B133" s="138" t="s">
        <v>86</v>
      </c>
      <c r="C133" s="138"/>
      <c r="D133" s="138"/>
      <c r="E133" s="138"/>
      <c r="F133" s="138"/>
      <c r="G133" s="74" t="s">
        <v>24</v>
      </c>
    </row>
    <row r="134" spans="1:7" ht="15.75" customHeight="1" x14ac:dyDescent="0.25">
      <c r="A134" s="83" t="s">
        <v>5</v>
      </c>
      <c r="B134" s="139" t="s">
        <v>22</v>
      </c>
      <c r="C134" s="139"/>
      <c r="D134" s="139"/>
      <c r="E134" s="139"/>
      <c r="F134" s="139"/>
      <c r="G134" s="84">
        <f>G20</f>
        <v>0</v>
      </c>
    </row>
    <row r="135" spans="1:7" ht="15.75" customHeight="1" x14ac:dyDescent="0.25">
      <c r="A135" s="83" t="s">
        <v>7</v>
      </c>
      <c r="B135" s="139" t="s">
        <v>31</v>
      </c>
      <c r="C135" s="139"/>
      <c r="D135" s="139"/>
      <c r="E135" s="139"/>
      <c r="F135" s="139"/>
      <c r="G135" s="84">
        <f>G64</f>
        <v>0</v>
      </c>
    </row>
    <row r="136" spans="1:7" x14ac:dyDescent="0.25">
      <c r="A136" s="83" t="s">
        <v>8</v>
      </c>
      <c r="B136" s="139" t="s">
        <v>58</v>
      </c>
      <c r="C136" s="139"/>
      <c r="D136" s="139"/>
      <c r="E136" s="139"/>
      <c r="F136" s="139"/>
      <c r="G136" s="84">
        <f>G84</f>
        <v>0</v>
      </c>
    </row>
    <row r="137" spans="1:7" ht="15.75" customHeight="1" x14ac:dyDescent="0.25">
      <c r="A137" s="83" t="s">
        <v>10</v>
      </c>
      <c r="B137" s="139" t="s">
        <v>61</v>
      </c>
      <c r="C137" s="139"/>
      <c r="D137" s="139"/>
      <c r="E137" s="139"/>
      <c r="F137" s="139"/>
      <c r="G137" s="84">
        <f>G117</f>
        <v>0</v>
      </c>
    </row>
    <row r="138" spans="1:7" x14ac:dyDescent="0.25">
      <c r="A138" s="83" t="s">
        <v>26</v>
      </c>
      <c r="B138" s="139" t="s">
        <v>77</v>
      </c>
      <c r="C138" s="139"/>
      <c r="D138" s="139"/>
      <c r="E138" s="139"/>
      <c r="F138" s="139"/>
      <c r="G138" s="84">
        <f>G128</f>
        <v>0</v>
      </c>
    </row>
    <row r="139" spans="1:7" ht="16.149999999999999" customHeight="1" x14ac:dyDescent="0.25">
      <c r="A139" s="140" t="s">
        <v>216</v>
      </c>
      <c r="B139" s="140"/>
      <c r="C139" s="140"/>
      <c r="D139" s="140"/>
      <c r="E139" s="140"/>
      <c r="F139" s="140"/>
      <c r="G139" s="85">
        <f>SUM(G134:G138)</f>
        <v>0</v>
      </c>
    </row>
    <row r="140" spans="1:7" ht="4.9000000000000004" customHeight="1" x14ac:dyDescent="0.25">
      <c r="A140" s="35"/>
      <c r="B140" s="35"/>
      <c r="C140" s="35"/>
      <c r="D140" s="35"/>
      <c r="E140" s="35"/>
      <c r="F140" s="35"/>
      <c r="G140" s="35"/>
    </row>
    <row r="141" spans="1:7" ht="15.75" customHeight="1" x14ac:dyDescent="0.25">
      <c r="A141" s="132" t="s">
        <v>99</v>
      </c>
      <c r="B141" s="132"/>
      <c r="C141" s="132"/>
      <c r="D141" s="132"/>
      <c r="E141" s="132"/>
      <c r="F141" s="132"/>
      <c r="G141" s="27" t="s">
        <v>302</v>
      </c>
    </row>
  </sheetData>
  <sheetProtection algorithmName="SHA-512" hashValue="O9uu4OehBz2SgbcQKU0JWWk8aW7ypFkxjRj/4J7iiEJ47yifovQ9d3NgrBxEDF0t/I2OaBdAsqd9Xu6uY7ELjw==" saltValue="Ib2S6CL7gOjb+WZyqqwi8w==" spinCount="100000" sheet="1" objects="1" scenarios="1"/>
  <mergeCells count="114">
    <mergeCell ref="B135:F135"/>
    <mergeCell ref="B136:F136"/>
    <mergeCell ref="B137:F137"/>
    <mergeCell ref="B138:F138"/>
    <mergeCell ref="A139:F139"/>
    <mergeCell ref="A141:F141"/>
    <mergeCell ref="B126:F126"/>
    <mergeCell ref="B127:F127"/>
    <mergeCell ref="A128:F128"/>
    <mergeCell ref="A131:G131"/>
    <mergeCell ref="B133:F133"/>
    <mergeCell ref="B134:F134"/>
    <mergeCell ref="A117:F117"/>
    <mergeCell ref="A120:G120"/>
    <mergeCell ref="B122:F122"/>
    <mergeCell ref="B123:F123"/>
    <mergeCell ref="B124:F124"/>
    <mergeCell ref="B125:F125"/>
    <mergeCell ref="B109:E109"/>
    <mergeCell ref="A110:F110"/>
    <mergeCell ref="A112:G112"/>
    <mergeCell ref="B114:F114"/>
    <mergeCell ref="B115:F115"/>
    <mergeCell ref="B116:F116"/>
    <mergeCell ref="B101:E101"/>
    <mergeCell ref="B102:E102"/>
    <mergeCell ref="A103:F103"/>
    <mergeCell ref="A105:G105"/>
    <mergeCell ref="B107:E107"/>
    <mergeCell ref="B108:E108"/>
    <mergeCell ref="B95:E95"/>
    <mergeCell ref="B96:E96"/>
    <mergeCell ref="B97:E97"/>
    <mergeCell ref="B98:E98"/>
    <mergeCell ref="B99:E99"/>
    <mergeCell ref="B100:E100"/>
    <mergeCell ref="A87:G87"/>
    <mergeCell ref="A89:G89"/>
    <mergeCell ref="B91:E91"/>
    <mergeCell ref="B92:E92"/>
    <mergeCell ref="B93:E93"/>
    <mergeCell ref="B94:E94"/>
    <mergeCell ref="B79:E79"/>
    <mergeCell ref="B80:E80"/>
    <mergeCell ref="B81:E81"/>
    <mergeCell ref="B82:E82"/>
    <mergeCell ref="B83:E83"/>
    <mergeCell ref="A84:E84"/>
    <mergeCell ref="B73:E73"/>
    <mergeCell ref="B74:E74"/>
    <mergeCell ref="B75:E75"/>
    <mergeCell ref="B76:E76"/>
    <mergeCell ref="B77:E77"/>
    <mergeCell ref="B78:E78"/>
    <mergeCell ref="A64:F64"/>
    <mergeCell ref="A67:G67"/>
    <mergeCell ref="B69:E69"/>
    <mergeCell ref="B70:E70"/>
    <mergeCell ref="B71:E71"/>
    <mergeCell ref="B72:E72"/>
    <mergeCell ref="A56:F56"/>
    <mergeCell ref="A58:G58"/>
    <mergeCell ref="B60:F60"/>
    <mergeCell ref="B61:F61"/>
    <mergeCell ref="B62:F62"/>
    <mergeCell ref="B63:F63"/>
    <mergeCell ref="B50:F50"/>
    <mergeCell ref="B51:F51"/>
    <mergeCell ref="B52:F52"/>
    <mergeCell ref="B53:F53"/>
    <mergeCell ref="B54:F54"/>
    <mergeCell ref="B55:F55"/>
    <mergeCell ref="B42:E42"/>
    <mergeCell ref="B43:E43"/>
    <mergeCell ref="A44:E44"/>
    <mergeCell ref="A46:G46"/>
    <mergeCell ref="B48:F48"/>
    <mergeCell ref="B49:F49"/>
    <mergeCell ref="B36:E36"/>
    <mergeCell ref="B37:E37"/>
    <mergeCell ref="B38:E38"/>
    <mergeCell ref="B39:E39"/>
    <mergeCell ref="B40:E40"/>
    <mergeCell ref="B41:E41"/>
    <mergeCell ref="B28:F28"/>
    <mergeCell ref="B29:F29"/>
    <mergeCell ref="B30:F30"/>
    <mergeCell ref="A31:F31"/>
    <mergeCell ref="A33:G33"/>
    <mergeCell ref="B35:E35"/>
    <mergeCell ref="C18:D18"/>
    <mergeCell ref="B19:E19"/>
    <mergeCell ref="A20:F20"/>
    <mergeCell ref="A23:G23"/>
    <mergeCell ref="A25:G25"/>
    <mergeCell ref="B27:F27"/>
    <mergeCell ref="A14:G14"/>
    <mergeCell ref="B16:E16"/>
    <mergeCell ref="B17:E17"/>
    <mergeCell ref="B8:D8"/>
    <mergeCell ref="E8:G8"/>
    <mergeCell ref="B9:D9"/>
    <mergeCell ref="E9:G9"/>
    <mergeCell ref="B10:D10"/>
    <mergeCell ref="E10:G10"/>
    <mergeCell ref="A1:G1"/>
    <mergeCell ref="A3:G3"/>
    <mergeCell ref="A5:G5"/>
    <mergeCell ref="A6:G6"/>
    <mergeCell ref="B7:D7"/>
    <mergeCell ref="E7:G7"/>
    <mergeCell ref="B11:D11"/>
    <mergeCell ref="E11:G11"/>
    <mergeCell ref="A12:G12"/>
  </mergeCells>
  <dataValidations disablePrompts="1" count="3">
    <dataValidation type="decimal" allowBlank="1" showInputMessage="1" showErrorMessage="1" error="O valor deve ser entre 0% e 100%" sqref="E93" xr:uid="{5CF1676A-88EB-45C3-A991-C5CE26A2D317}">
      <formula1>0</formula1>
      <formula2>1</formula2>
    </dataValidation>
    <dataValidation type="list" allowBlank="1" showInputMessage="1" showErrorMessage="1" sqref="G141" xr:uid="{7992FD4A-8429-4C17-BAEF-13A886B62F47}">
      <formula1>"Sim,Não"</formula1>
    </dataValidation>
    <dataValidation type="decimal" operator="greaterThanOrEqual" allowBlank="1" showInputMessage="1" showErrorMessage="1" sqref="G17 E18:F18 G19 F108:F109 G126:G127 F36:F43 G49:G55 F70:F83 F92:F102 G28:G30" xr:uid="{A171195F-1EE3-457A-BAB1-AA1D26DEAE9E}">
      <formula1>0</formula1>
    </dataValidation>
  </dataValidations>
  <printOptions horizontalCentered="1"/>
  <pageMargins left="0.19685039370078741" right="0.19685039370078741" top="0.98425196850393704" bottom="0.78740157480314965" header="0.19685039370078741" footer="0.19685039370078741"/>
  <pageSetup paperSize="9" scale="75" fitToHeight="2" orientation="portrait" r:id="rId1"/>
  <headerFooter>
    <oddHeader>&amp;C&amp;G</oddHeader>
    <oddFooter>&amp;C&amp;12&amp;F / &amp;A - Página &amp;P de &amp;N&amp;11
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9FEB8-EE9F-40A3-B485-BDF0E4898E0E}">
  <sheetPr>
    <pageSetUpPr fitToPage="1"/>
  </sheetPr>
  <dimension ref="A1:H141"/>
  <sheetViews>
    <sheetView showGridLines="0" zoomScaleNormal="100" zoomScaleSheetLayoutView="100" workbookViewId="0">
      <pane xSplit="1" ySplit="7" topLeftCell="B8" activePane="bottomRight" state="frozen"/>
      <selection activeCell="A14" sqref="A14:C14"/>
      <selection pane="topRight" activeCell="A14" sqref="A14:C14"/>
      <selection pane="bottomLeft" activeCell="A14" sqref="A14:C14"/>
      <selection pane="bottomRight" activeCell="B8" sqref="B8:D8"/>
    </sheetView>
  </sheetViews>
  <sheetFormatPr defaultColWidth="9.140625" defaultRowHeight="15.75" x14ac:dyDescent="0.25"/>
  <cols>
    <col min="1" max="1" width="4.7109375" style="1" bestFit="1" customWidth="1"/>
    <col min="2" max="2" width="39.85546875" style="1" bestFit="1" customWidth="1"/>
    <col min="3" max="7" width="17.7109375" style="1" customWidth="1"/>
    <col min="8" max="8" width="12.7109375" style="1" customWidth="1"/>
    <col min="9" max="9" width="12" style="1" customWidth="1"/>
    <col min="10" max="10" width="15.140625" style="1" customWidth="1"/>
    <col min="11" max="16384" width="9.140625" style="1"/>
  </cols>
  <sheetData>
    <row r="1" spans="1:7" ht="15.75" customHeight="1" x14ac:dyDescent="0.25">
      <c r="A1" s="118" t="s">
        <v>88</v>
      </c>
      <c r="B1" s="118"/>
      <c r="C1" s="118"/>
      <c r="D1" s="118"/>
      <c r="E1" s="118"/>
      <c r="F1" s="118"/>
      <c r="G1" s="118"/>
    </row>
    <row r="2" spans="1:7" ht="4.9000000000000004" customHeight="1" x14ac:dyDescent="0.25"/>
    <row r="3" spans="1:7" s="33" customFormat="1" ht="15" customHeight="1" x14ac:dyDescent="0.25">
      <c r="A3" s="134" t="s">
        <v>14</v>
      </c>
      <c r="B3" s="134"/>
      <c r="C3" s="134"/>
      <c r="D3" s="134"/>
      <c r="E3" s="134"/>
      <c r="F3" s="134"/>
      <c r="G3" s="134"/>
    </row>
    <row r="4" spans="1:7" s="33" customFormat="1" ht="4.9000000000000004" customHeight="1" x14ac:dyDescent="0.25"/>
    <row r="5" spans="1:7" s="33" customFormat="1" ht="15" x14ac:dyDescent="0.25">
      <c r="A5" s="135" t="s">
        <v>15</v>
      </c>
      <c r="B5" s="135"/>
      <c r="C5" s="135"/>
      <c r="D5" s="135"/>
      <c r="E5" s="135"/>
      <c r="F5" s="135"/>
      <c r="G5" s="135"/>
    </row>
    <row r="6" spans="1:7" s="33" customFormat="1" ht="15" x14ac:dyDescent="0.25">
      <c r="A6" s="111" t="s">
        <v>16</v>
      </c>
      <c r="B6" s="111"/>
      <c r="C6" s="111"/>
      <c r="D6" s="111"/>
      <c r="E6" s="111"/>
      <c r="F6" s="111"/>
      <c r="G6" s="111"/>
    </row>
    <row r="7" spans="1:7" s="33" customFormat="1" ht="15" x14ac:dyDescent="0.25">
      <c r="A7" s="4">
        <v>1</v>
      </c>
      <c r="B7" s="136" t="s">
        <v>13</v>
      </c>
      <c r="C7" s="136"/>
      <c r="D7" s="136"/>
      <c r="E7" s="113" t="s">
        <v>179</v>
      </c>
      <c r="F7" s="113"/>
      <c r="G7" s="113"/>
    </row>
    <row r="8" spans="1:7" s="33" customFormat="1" ht="15" x14ac:dyDescent="0.25">
      <c r="A8" s="4">
        <v>2</v>
      </c>
      <c r="B8" s="136" t="s">
        <v>17</v>
      </c>
      <c r="C8" s="136"/>
      <c r="D8" s="136"/>
      <c r="E8" s="113"/>
      <c r="F8" s="113"/>
      <c r="G8" s="113"/>
    </row>
    <row r="9" spans="1:7" s="33" customFormat="1" ht="15" x14ac:dyDescent="0.25">
      <c r="A9" s="4">
        <v>3</v>
      </c>
      <c r="B9" s="136" t="s">
        <v>18</v>
      </c>
      <c r="C9" s="136"/>
      <c r="D9" s="136"/>
      <c r="E9" s="113"/>
      <c r="F9" s="113"/>
      <c r="G9" s="113"/>
    </row>
    <row r="10" spans="1:7" s="33" customFormat="1" ht="15" x14ac:dyDescent="0.25">
      <c r="A10" s="4">
        <v>4</v>
      </c>
      <c r="B10" s="136" t="s">
        <v>19</v>
      </c>
      <c r="C10" s="136"/>
      <c r="D10" s="136"/>
      <c r="E10" s="113"/>
      <c r="F10" s="113"/>
      <c r="G10" s="113"/>
    </row>
    <row r="11" spans="1:7" s="33" customFormat="1" ht="15" x14ac:dyDescent="0.25">
      <c r="A11" s="4">
        <v>5</v>
      </c>
      <c r="B11" s="136" t="s">
        <v>20</v>
      </c>
      <c r="C11" s="136"/>
      <c r="D11" s="136"/>
      <c r="E11" s="113"/>
      <c r="F11" s="113"/>
      <c r="G11" s="113"/>
    </row>
    <row r="12" spans="1:7" s="33" customFormat="1" ht="15" x14ac:dyDescent="0.25">
      <c r="A12" s="137" t="s">
        <v>21</v>
      </c>
      <c r="B12" s="137"/>
      <c r="C12" s="137"/>
      <c r="D12" s="137"/>
      <c r="E12" s="137"/>
      <c r="F12" s="137"/>
      <c r="G12" s="137"/>
    </row>
    <row r="13" spans="1:7" s="33" customFormat="1" ht="4.9000000000000004" customHeight="1" x14ac:dyDescent="0.25"/>
    <row r="14" spans="1:7" ht="15.75" customHeight="1" x14ac:dyDescent="0.25">
      <c r="A14" s="134" t="s">
        <v>22</v>
      </c>
      <c r="B14" s="134"/>
      <c r="C14" s="134"/>
      <c r="D14" s="134"/>
      <c r="E14" s="134"/>
      <c r="F14" s="134"/>
      <c r="G14" s="134"/>
    </row>
    <row r="15" spans="1:7" ht="4.9000000000000004" customHeight="1" x14ac:dyDescent="0.25">
      <c r="A15" s="35"/>
      <c r="B15" s="35"/>
      <c r="C15" s="35"/>
      <c r="D15" s="35"/>
      <c r="E15" s="35"/>
      <c r="F15" s="35"/>
      <c r="G15" s="35"/>
    </row>
    <row r="16" spans="1:7" x14ac:dyDescent="0.25">
      <c r="A16" s="74">
        <v>1</v>
      </c>
      <c r="B16" s="138" t="s">
        <v>23</v>
      </c>
      <c r="C16" s="138"/>
      <c r="D16" s="138"/>
      <c r="E16" s="138"/>
      <c r="F16" s="74" t="s">
        <v>38</v>
      </c>
      <c r="G16" s="74" t="s">
        <v>24</v>
      </c>
    </row>
    <row r="17" spans="1:7" x14ac:dyDescent="0.25">
      <c r="A17" s="34" t="s">
        <v>5</v>
      </c>
      <c r="B17" s="139" t="s">
        <v>25</v>
      </c>
      <c r="C17" s="139"/>
      <c r="D17" s="139"/>
      <c r="E17" s="139"/>
      <c r="F17" s="75"/>
      <c r="G17" s="28">
        <v>0</v>
      </c>
    </row>
    <row r="18" spans="1:7" x14ac:dyDescent="0.25">
      <c r="A18" s="34" t="s">
        <v>7</v>
      </c>
      <c r="B18" s="76" t="s">
        <v>125</v>
      </c>
      <c r="C18" s="142" t="s">
        <v>167</v>
      </c>
      <c r="D18" s="142"/>
      <c r="E18" s="29"/>
      <c r="F18" s="30">
        <v>0</v>
      </c>
      <c r="G18" s="70">
        <f>ROUND((E18*F18),2)</f>
        <v>0</v>
      </c>
    </row>
    <row r="19" spans="1:7" x14ac:dyDescent="0.25">
      <c r="A19" s="34" t="s">
        <v>8</v>
      </c>
      <c r="B19" s="143" t="s">
        <v>29</v>
      </c>
      <c r="C19" s="143"/>
      <c r="D19" s="143"/>
      <c r="E19" s="143"/>
      <c r="F19" s="30"/>
      <c r="G19" s="28">
        <v>0</v>
      </c>
    </row>
    <row r="20" spans="1:7" ht="15.75" customHeight="1" x14ac:dyDescent="0.25">
      <c r="A20" s="140" t="s">
        <v>30</v>
      </c>
      <c r="B20" s="140"/>
      <c r="C20" s="140"/>
      <c r="D20" s="140"/>
      <c r="E20" s="140"/>
      <c r="F20" s="140"/>
      <c r="G20" s="66">
        <f>ROUND((SUM(G17:G19)),2)</f>
        <v>0</v>
      </c>
    </row>
    <row r="21" spans="1:7" ht="4.9000000000000004" customHeight="1" x14ac:dyDescent="0.25">
      <c r="A21" s="35"/>
      <c r="B21" s="35"/>
      <c r="C21" s="35"/>
      <c r="D21" s="35"/>
      <c r="E21" s="35"/>
      <c r="F21" s="35"/>
      <c r="G21" s="35"/>
    </row>
    <row r="22" spans="1:7" ht="4.9000000000000004" customHeight="1" x14ac:dyDescent="0.25">
      <c r="A22" s="35"/>
      <c r="B22" s="35"/>
      <c r="C22" s="35"/>
      <c r="D22" s="35"/>
      <c r="E22" s="35"/>
      <c r="F22" s="35"/>
      <c r="G22" s="35"/>
    </row>
    <row r="23" spans="1:7" ht="15.6" customHeight="1" x14ac:dyDescent="0.25">
      <c r="A23" s="134" t="s">
        <v>31</v>
      </c>
      <c r="B23" s="134"/>
      <c r="C23" s="134"/>
      <c r="D23" s="134"/>
      <c r="E23" s="134"/>
      <c r="F23" s="134"/>
      <c r="G23" s="134"/>
    </row>
    <row r="24" spans="1:7" ht="4.9000000000000004" customHeight="1" x14ac:dyDescent="0.25">
      <c r="A24" s="78"/>
      <c r="B24" s="35"/>
      <c r="C24" s="35"/>
      <c r="D24" s="35"/>
      <c r="E24" s="35"/>
      <c r="F24" s="35"/>
      <c r="G24" s="35"/>
    </row>
    <row r="25" spans="1:7" ht="15.75" customHeight="1" x14ac:dyDescent="0.25">
      <c r="A25" s="138" t="s">
        <v>128</v>
      </c>
      <c r="B25" s="138"/>
      <c r="C25" s="138"/>
      <c r="D25" s="138"/>
      <c r="E25" s="138"/>
      <c r="F25" s="138"/>
      <c r="G25" s="138"/>
    </row>
    <row r="26" spans="1:7" ht="4.9000000000000004" customHeight="1" x14ac:dyDescent="0.25">
      <c r="A26" s="35"/>
      <c r="B26" s="35"/>
      <c r="C26" s="35"/>
      <c r="D26" s="35"/>
      <c r="E26" s="35"/>
      <c r="F26" s="35"/>
      <c r="G26" s="35"/>
    </row>
    <row r="27" spans="1:7" ht="15.75" customHeight="1" x14ac:dyDescent="0.25">
      <c r="A27" s="77" t="s">
        <v>32</v>
      </c>
      <c r="B27" s="140" t="s">
        <v>157</v>
      </c>
      <c r="C27" s="140"/>
      <c r="D27" s="140"/>
      <c r="E27" s="140"/>
      <c r="F27" s="140"/>
      <c r="G27" s="77" t="s">
        <v>24</v>
      </c>
    </row>
    <row r="28" spans="1:7" x14ac:dyDescent="0.25">
      <c r="A28" s="34" t="s">
        <v>5</v>
      </c>
      <c r="B28" s="139" t="s">
        <v>33</v>
      </c>
      <c r="C28" s="139"/>
      <c r="D28" s="139"/>
      <c r="E28" s="139"/>
      <c r="F28" s="139"/>
      <c r="G28" s="28">
        <f>ROUND((G20/12),2)</f>
        <v>0</v>
      </c>
    </row>
    <row r="29" spans="1:7" ht="15.6" customHeight="1" x14ac:dyDescent="0.25">
      <c r="A29" s="34" t="s">
        <v>7</v>
      </c>
      <c r="B29" s="139" t="s">
        <v>87</v>
      </c>
      <c r="C29" s="139"/>
      <c r="D29" s="139"/>
      <c r="E29" s="139"/>
      <c r="F29" s="139"/>
      <c r="G29" s="28">
        <f>ROUND((G20/12/3),2)</f>
        <v>0</v>
      </c>
    </row>
    <row r="30" spans="1:7" ht="15.6" customHeight="1" x14ac:dyDescent="0.25">
      <c r="A30" s="34" t="s">
        <v>8</v>
      </c>
      <c r="B30" s="139" t="s">
        <v>126</v>
      </c>
      <c r="C30" s="139"/>
      <c r="D30" s="139"/>
      <c r="E30" s="139"/>
      <c r="F30" s="139"/>
      <c r="G30" s="28">
        <f>ROUND(((G28+G29)*F44),2)</f>
        <v>0</v>
      </c>
    </row>
    <row r="31" spans="1:7" ht="15.75" customHeight="1" x14ac:dyDescent="0.25">
      <c r="A31" s="140" t="s">
        <v>34</v>
      </c>
      <c r="B31" s="140"/>
      <c r="C31" s="140"/>
      <c r="D31" s="140"/>
      <c r="E31" s="140"/>
      <c r="F31" s="140"/>
      <c r="G31" s="66">
        <f>ROUND((SUM(G28:G30)),2)</f>
        <v>0</v>
      </c>
    </row>
    <row r="32" spans="1:7" ht="4.9000000000000004" customHeight="1" x14ac:dyDescent="0.25">
      <c r="A32" s="35"/>
      <c r="B32" s="35"/>
      <c r="C32" s="35"/>
      <c r="D32" s="35"/>
      <c r="E32" s="35"/>
      <c r="F32" s="35"/>
      <c r="G32" s="35"/>
    </row>
    <row r="33" spans="1:7" ht="15.75" customHeight="1" x14ac:dyDescent="0.25">
      <c r="A33" s="138" t="s">
        <v>35</v>
      </c>
      <c r="B33" s="138"/>
      <c r="C33" s="138"/>
      <c r="D33" s="138"/>
      <c r="E33" s="138"/>
      <c r="F33" s="138"/>
      <c r="G33" s="138"/>
    </row>
    <row r="34" spans="1:7" ht="4.9000000000000004" customHeight="1" x14ac:dyDescent="0.25">
      <c r="A34" s="35"/>
      <c r="B34" s="35"/>
      <c r="C34" s="35"/>
      <c r="D34" s="35"/>
      <c r="E34" s="35"/>
      <c r="F34" s="35"/>
      <c r="G34" s="35"/>
    </row>
    <row r="35" spans="1:7" x14ac:dyDescent="0.25">
      <c r="A35" s="77" t="s">
        <v>36</v>
      </c>
      <c r="B35" s="141" t="s">
        <v>37</v>
      </c>
      <c r="C35" s="141"/>
      <c r="D35" s="141"/>
      <c r="E35" s="141"/>
      <c r="F35" s="77" t="s">
        <v>38</v>
      </c>
      <c r="G35" s="77" t="s">
        <v>24</v>
      </c>
    </row>
    <row r="36" spans="1:7" x14ac:dyDescent="0.25">
      <c r="A36" s="34" t="s">
        <v>5</v>
      </c>
      <c r="B36" s="139" t="s">
        <v>39</v>
      </c>
      <c r="C36" s="139"/>
      <c r="D36" s="139"/>
      <c r="E36" s="139"/>
      <c r="F36" s="30">
        <v>0.2</v>
      </c>
      <c r="G36" s="70">
        <f>ROUND(($G$20*F36),2)</f>
        <v>0</v>
      </c>
    </row>
    <row r="37" spans="1:7" x14ac:dyDescent="0.25">
      <c r="A37" s="34" t="s">
        <v>7</v>
      </c>
      <c r="B37" s="139" t="s">
        <v>40</v>
      </c>
      <c r="C37" s="139"/>
      <c r="D37" s="139"/>
      <c r="E37" s="139"/>
      <c r="F37" s="30">
        <v>2.5000000000000001E-2</v>
      </c>
      <c r="G37" s="70">
        <f t="shared" ref="G37:G43" si="0">ROUND(($G$20*F37),2)</f>
        <v>0</v>
      </c>
    </row>
    <row r="38" spans="1:7" x14ac:dyDescent="0.25">
      <c r="A38" s="34" t="s">
        <v>8</v>
      </c>
      <c r="B38" s="139" t="s">
        <v>41</v>
      </c>
      <c r="C38" s="139"/>
      <c r="D38" s="139"/>
      <c r="E38" s="139"/>
      <c r="F38" s="30">
        <v>0.03</v>
      </c>
      <c r="G38" s="70">
        <f t="shared" si="0"/>
        <v>0</v>
      </c>
    </row>
    <row r="39" spans="1:7" x14ac:dyDescent="0.25">
      <c r="A39" s="34" t="s">
        <v>10</v>
      </c>
      <c r="B39" s="139" t="s">
        <v>42</v>
      </c>
      <c r="C39" s="139"/>
      <c r="D39" s="139"/>
      <c r="E39" s="139"/>
      <c r="F39" s="30">
        <v>1.4999999999999999E-2</v>
      </c>
      <c r="G39" s="70">
        <f t="shared" si="0"/>
        <v>0</v>
      </c>
    </row>
    <row r="40" spans="1:7" x14ac:dyDescent="0.25">
      <c r="A40" s="34" t="s">
        <v>26</v>
      </c>
      <c r="B40" s="139" t="s">
        <v>166</v>
      </c>
      <c r="C40" s="139"/>
      <c r="D40" s="139"/>
      <c r="E40" s="139"/>
      <c r="F40" s="30">
        <v>0.01</v>
      </c>
      <c r="G40" s="70">
        <f t="shared" si="0"/>
        <v>0</v>
      </c>
    </row>
    <row r="41" spans="1:7" x14ac:dyDescent="0.25">
      <c r="A41" s="34" t="s">
        <v>27</v>
      </c>
      <c r="B41" s="139" t="s">
        <v>43</v>
      </c>
      <c r="C41" s="139"/>
      <c r="D41" s="139"/>
      <c r="E41" s="139"/>
      <c r="F41" s="30">
        <v>6.0000000000000001E-3</v>
      </c>
      <c r="G41" s="70">
        <f t="shared" si="0"/>
        <v>0</v>
      </c>
    </row>
    <row r="42" spans="1:7" x14ac:dyDescent="0.25">
      <c r="A42" s="34" t="s">
        <v>28</v>
      </c>
      <c r="B42" s="139" t="s">
        <v>44</v>
      </c>
      <c r="C42" s="139"/>
      <c r="D42" s="139"/>
      <c r="E42" s="139"/>
      <c r="F42" s="30">
        <v>2E-3</v>
      </c>
      <c r="G42" s="70">
        <f t="shared" si="0"/>
        <v>0</v>
      </c>
    </row>
    <row r="43" spans="1:7" x14ac:dyDescent="0.25">
      <c r="A43" s="34" t="s">
        <v>45</v>
      </c>
      <c r="B43" s="139" t="s">
        <v>46</v>
      </c>
      <c r="C43" s="139"/>
      <c r="D43" s="139"/>
      <c r="E43" s="139"/>
      <c r="F43" s="30">
        <v>0.08</v>
      </c>
      <c r="G43" s="70">
        <f t="shared" si="0"/>
        <v>0</v>
      </c>
    </row>
    <row r="44" spans="1:7" ht="15.6" customHeight="1" x14ac:dyDescent="0.25">
      <c r="A44" s="140" t="s">
        <v>47</v>
      </c>
      <c r="B44" s="140"/>
      <c r="C44" s="140"/>
      <c r="D44" s="140"/>
      <c r="E44" s="140"/>
      <c r="F44" s="79">
        <f>SUM(F36:F43)</f>
        <v>0.36800000000000005</v>
      </c>
      <c r="G44" s="66">
        <f>SUM(G36:G43)</f>
        <v>0</v>
      </c>
    </row>
    <row r="45" spans="1:7" ht="4.9000000000000004" customHeight="1" x14ac:dyDescent="0.25">
      <c r="A45" s="35"/>
      <c r="B45" s="35"/>
      <c r="C45" s="35"/>
      <c r="D45" s="35"/>
      <c r="E45" s="35"/>
      <c r="F45" s="35"/>
      <c r="G45" s="35"/>
    </row>
    <row r="46" spans="1:7" ht="15.75" customHeight="1" x14ac:dyDescent="0.25">
      <c r="A46" s="138" t="s">
        <v>48</v>
      </c>
      <c r="B46" s="138"/>
      <c r="C46" s="138"/>
      <c r="D46" s="138"/>
      <c r="E46" s="138"/>
      <c r="F46" s="138"/>
      <c r="G46" s="138"/>
    </row>
    <row r="47" spans="1:7" ht="4.9000000000000004" customHeight="1" x14ac:dyDescent="0.25">
      <c r="A47" s="35"/>
      <c r="B47" s="35"/>
      <c r="C47" s="35"/>
      <c r="D47" s="35"/>
      <c r="E47" s="35"/>
      <c r="F47" s="35"/>
      <c r="G47" s="35"/>
    </row>
    <row r="48" spans="1:7" x14ac:dyDescent="0.25">
      <c r="A48" s="77" t="s">
        <v>49</v>
      </c>
      <c r="B48" s="140" t="s">
        <v>50</v>
      </c>
      <c r="C48" s="140"/>
      <c r="D48" s="140"/>
      <c r="E48" s="140"/>
      <c r="F48" s="140"/>
      <c r="G48" s="77" t="s">
        <v>24</v>
      </c>
    </row>
    <row r="49" spans="1:7" ht="15.6" customHeight="1" x14ac:dyDescent="0.25">
      <c r="A49" s="34" t="s">
        <v>5</v>
      </c>
      <c r="B49" s="139" t="s">
        <v>129</v>
      </c>
      <c r="C49" s="139"/>
      <c r="D49" s="139"/>
      <c r="E49" s="139"/>
      <c r="F49" s="139"/>
      <c r="G49" s="28">
        <v>0</v>
      </c>
    </row>
    <row r="50" spans="1:7" x14ac:dyDescent="0.25">
      <c r="A50" s="34" t="s">
        <v>7</v>
      </c>
      <c r="B50" s="139" t="s">
        <v>51</v>
      </c>
      <c r="C50" s="139"/>
      <c r="D50" s="139"/>
      <c r="E50" s="139"/>
      <c r="F50" s="139"/>
      <c r="G50" s="28">
        <v>0</v>
      </c>
    </row>
    <row r="51" spans="1:7" ht="15.75" customHeight="1" x14ac:dyDescent="0.25">
      <c r="A51" s="34" t="s">
        <v>8</v>
      </c>
      <c r="B51" s="139" t="s">
        <v>211</v>
      </c>
      <c r="C51" s="139"/>
      <c r="D51" s="139"/>
      <c r="E51" s="139"/>
      <c r="F51" s="139"/>
      <c r="G51" s="28">
        <v>0</v>
      </c>
    </row>
    <row r="52" spans="1:7" x14ac:dyDescent="0.25">
      <c r="A52" s="34" t="s">
        <v>10</v>
      </c>
      <c r="B52" s="139" t="s">
        <v>168</v>
      </c>
      <c r="C52" s="139"/>
      <c r="D52" s="139"/>
      <c r="E52" s="139"/>
      <c r="F52" s="139"/>
      <c r="G52" s="28">
        <v>0</v>
      </c>
    </row>
    <row r="53" spans="1:7" x14ac:dyDescent="0.25">
      <c r="A53" s="34" t="s">
        <v>26</v>
      </c>
      <c r="B53" s="139" t="s">
        <v>52</v>
      </c>
      <c r="C53" s="139"/>
      <c r="D53" s="139"/>
      <c r="E53" s="139"/>
      <c r="F53" s="139"/>
      <c r="G53" s="28">
        <v>0</v>
      </c>
    </row>
    <row r="54" spans="1:7" x14ac:dyDescent="0.25">
      <c r="A54" s="34" t="s">
        <v>27</v>
      </c>
      <c r="B54" s="143" t="s">
        <v>130</v>
      </c>
      <c r="C54" s="143"/>
      <c r="D54" s="143"/>
      <c r="E54" s="143"/>
      <c r="F54" s="143"/>
      <c r="G54" s="28">
        <v>0</v>
      </c>
    </row>
    <row r="55" spans="1:7" x14ac:dyDescent="0.25">
      <c r="A55" s="34" t="s">
        <v>28</v>
      </c>
      <c r="B55" s="143" t="s">
        <v>29</v>
      </c>
      <c r="C55" s="143"/>
      <c r="D55" s="143"/>
      <c r="E55" s="143"/>
      <c r="F55" s="143"/>
      <c r="G55" s="28">
        <v>0</v>
      </c>
    </row>
    <row r="56" spans="1:7" ht="15.75" customHeight="1" x14ac:dyDescent="0.25">
      <c r="A56" s="140" t="s">
        <v>53</v>
      </c>
      <c r="B56" s="140"/>
      <c r="C56" s="140"/>
      <c r="D56" s="140"/>
      <c r="E56" s="140"/>
      <c r="F56" s="140"/>
      <c r="G56" s="66">
        <f>ROUND((SUM(G49:G55)),2)</f>
        <v>0</v>
      </c>
    </row>
    <row r="57" spans="1:7" ht="4.9000000000000004" customHeight="1" x14ac:dyDescent="0.25">
      <c r="A57" s="35"/>
      <c r="B57" s="35"/>
      <c r="C57" s="35"/>
      <c r="D57" s="35"/>
      <c r="E57" s="35"/>
      <c r="F57" s="35"/>
      <c r="G57" s="35"/>
    </row>
    <row r="58" spans="1:7" ht="15.75" customHeight="1" x14ac:dyDescent="0.25">
      <c r="A58" s="138" t="s">
        <v>54</v>
      </c>
      <c r="B58" s="138"/>
      <c r="C58" s="138"/>
      <c r="D58" s="138"/>
      <c r="E58" s="138"/>
      <c r="F58" s="138"/>
      <c r="G58" s="138"/>
    </row>
    <row r="59" spans="1:7" ht="4.9000000000000004" customHeight="1" x14ac:dyDescent="0.25">
      <c r="A59" s="35"/>
      <c r="B59" s="35"/>
      <c r="C59" s="35"/>
      <c r="D59" s="35"/>
      <c r="E59" s="35"/>
      <c r="F59" s="35"/>
      <c r="G59" s="35"/>
    </row>
    <row r="60" spans="1:7" ht="15.75" customHeight="1" x14ac:dyDescent="0.25">
      <c r="A60" s="74">
        <v>2</v>
      </c>
      <c r="B60" s="138" t="s">
        <v>55</v>
      </c>
      <c r="C60" s="138"/>
      <c r="D60" s="138"/>
      <c r="E60" s="138"/>
      <c r="F60" s="138"/>
      <c r="G60" s="74" t="s">
        <v>24</v>
      </c>
    </row>
    <row r="61" spans="1:7" ht="15.75" customHeight="1" x14ac:dyDescent="0.25">
      <c r="A61" s="34" t="s">
        <v>32</v>
      </c>
      <c r="B61" s="139" t="s">
        <v>165</v>
      </c>
      <c r="C61" s="139"/>
      <c r="D61" s="139"/>
      <c r="E61" s="139"/>
      <c r="F61" s="139"/>
      <c r="G61" s="70">
        <f>G31</f>
        <v>0</v>
      </c>
    </row>
    <row r="62" spans="1:7" x14ac:dyDescent="0.25">
      <c r="A62" s="34" t="s">
        <v>36</v>
      </c>
      <c r="B62" s="139" t="s">
        <v>56</v>
      </c>
      <c r="C62" s="139"/>
      <c r="D62" s="139"/>
      <c r="E62" s="139"/>
      <c r="F62" s="139"/>
      <c r="G62" s="70">
        <f>G44</f>
        <v>0</v>
      </c>
    </row>
    <row r="63" spans="1:7" x14ac:dyDescent="0.25">
      <c r="A63" s="34" t="s">
        <v>49</v>
      </c>
      <c r="B63" s="139" t="s">
        <v>50</v>
      </c>
      <c r="C63" s="139"/>
      <c r="D63" s="139"/>
      <c r="E63" s="139"/>
      <c r="F63" s="139"/>
      <c r="G63" s="70">
        <f>G56</f>
        <v>0</v>
      </c>
    </row>
    <row r="64" spans="1:7" ht="15.75" customHeight="1" x14ac:dyDescent="0.25">
      <c r="A64" s="140" t="s">
        <v>57</v>
      </c>
      <c r="B64" s="140"/>
      <c r="C64" s="140"/>
      <c r="D64" s="140"/>
      <c r="E64" s="140"/>
      <c r="F64" s="140"/>
      <c r="G64" s="66">
        <f>SUM(G61:G63)</f>
        <v>0</v>
      </c>
    </row>
    <row r="65" spans="1:7" ht="4.9000000000000004" customHeight="1" x14ac:dyDescent="0.25">
      <c r="A65" s="35"/>
      <c r="B65" s="35"/>
      <c r="C65" s="35"/>
      <c r="D65" s="35"/>
      <c r="E65" s="35"/>
      <c r="F65" s="35"/>
      <c r="G65" s="35"/>
    </row>
    <row r="66" spans="1:7" ht="4.9000000000000004" customHeight="1" x14ac:dyDescent="0.25">
      <c r="A66" s="35"/>
      <c r="B66" s="35"/>
      <c r="C66" s="35"/>
      <c r="D66" s="35"/>
      <c r="E66" s="35"/>
      <c r="F66" s="35"/>
      <c r="G66" s="35"/>
    </row>
    <row r="67" spans="1:7" ht="15.6" customHeight="1" x14ac:dyDescent="0.25">
      <c r="A67" s="134" t="s">
        <v>58</v>
      </c>
      <c r="B67" s="134"/>
      <c r="C67" s="134"/>
      <c r="D67" s="134"/>
      <c r="E67" s="134"/>
      <c r="F67" s="134"/>
      <c r="G67" s="134"/>
    </row>
    <row r="68" spans="1:7" ht="4.9000000000000004" customHeight="1" x14ac:dyDescent="0.25">
      <c r="A68" s="35"/>
      <c r="B68" s="35"/>
      <c r="C68" s="35"/>
      <c r="D68" s="35"/>
      <c r="E68" s="35"/>
      <c r="F68" s="35"/>
      <c r="G68" s="35"/>
    </row>
    <row r="69" spans="1:7" x14ac:dyDescent="0.25">
      <c r="A69" s="74">
        <v>3</v>
      </c>
      <c r="B69" s="138" t="s">
        <v>59</v>
      </c>
      <c r="C69" s="138"/>
      <c r="D69" s="138"/>
      <c r="E69" s="138"/>
      <c r="F69" s="74" t="s">
        <v>38</v>
      </c>
      <c r="G69" s="74" t="s">
        <v>24</v>
      </c>
    </row>
    <row r="70" spans="1:7" x14ac:dyDescent="0.25">
      <c r="A70" s="34" t="s">
        <v>5</v>
      </c>
      <c r="B70" s="139" t="s">
        <v>142</v>
      </c>
      <c r="C70" s="139"/>
      <c r="D70" s="139"/>
      <c r="E70" s="139"/>
      <c r="F70" s="31">
        <v>0</v>
      </c>
      <c r="G70" s="70">
        <f>ROUND(($G$20*F70),2)</f>
        <v>0</v>
      </c>
    </row>
    <row r="71" spans="1:7" x14ac:dyDescent="0.25">
      <c r="A71" s="34" t="s">
        <v>7</v>
      </c>
      <c r="B71" s="139" t="s">
        <v>143</v>
      </c>
      <c r="C71" s="139"/>
      <c r="D71" s="139"/>
      <c r="E71" s="139"/>
      <c r="F71" s="31">
        <f>1/12</f>
        <v>8.3333333333333329E-2</v>
      </c>
      <c r="G71" s="70">
        <f>ROUND(($G$70*F71),2)</f>
        <v>0</v>
      </c>
    </row>
    <row r="72" spans="1:7" ht="15.75" customHeight="1" x14ac:dyDescent="0.25">
      <c r="A72" s="34" t="s">
        <v>8</v>
      </c>
      <c r="B72" s="139" t="s">
        <v>144</v>
      </c>
      <c r="C72" s="139"/>
      <c r="D72" s="139"/>
      <c r="E72" s="139"/>
      <c r="F72" s="31">
        <f>F71/3</f>
        <v>2.7777777777777776E-2</v>
      </c>
      <c r="G72" s="70">
        <f>ROUND(($G$70*F72),2)</f>
        <v>0</v>
      </c>
    </row>
    <row r="73" spans="1:7" ht="15.75" customHeight="1" x14ac:dyDescent="0.25">
      <c r="A73" s="34" t="s">
        <v>10</v>
      </c>
      <c r="B73" s="139" t="s">
        <v>145</v>
      </c>
      <c r="C73" s="139"/>
      <c r="D73" s="139"/>
      <c r="E73" s="139"/>
      <c r="F73" s="31">
        <f>1/12</f>
        <v>8.3333333333333329E-2</v>
      </c>
      <c r="G73" s="70">
        <f>ROUND(($G$70*F73),2)</f>
        <v>0</v>
      </c>
    </row>
    <row r="74" spans="1:7" ht="15.6" customHeight="1" x14ac:dyDescent="0.25">
      <c r="A74" s="34" t="s">
        <v>26</v>
      </c>
      <c r="B74" s="139" t="s">
        <v>146</v>
      </c>
      <c r="C74" s="139"/>
      <c r="D74" s="139"/>
      <c r="E74" s="139"/>
      <c r="F74" s="31">
        <v>0</v>
      </c>
      <c r="G74" s="70">
        <f t="shared" ref="G74:G76" si="1">ROUND(($G$20*F74),2)</f>
        <v>0</v>
      </c>
    </row>
    <row r="75" spans="1:7" ht="15.6" customHeight="1" x14ac:dyDescent="0.25">
      <c r="A75" s="34" t="s">
        <v>27</v>
      </c>
      <c r="B75" s="139" t="s">
        <v>154</v>
      </c>
      <c r="C75" s="139"/>
      <c r="D75" s="139"/>
      <c r="E75" s="139"/>
      <c r="F75" s="31">
        <v>0</v>
      </c>
      <c r="G75" s="70">
        <f t="shared" si="1"/>
        <v>0</v>
      </c>
    </row>
    <row r="76" spans="1:7" x14ac:dyDescent="0.25">
      <c r="A76" s="34" t="s">
        <v>28</v>
      </c>
      <c r="B76" s="139" t="s">
        <v>147</v>
      </c>
      <c r="C76" s="139"/>
      <c r="D76" s="139"/>
      <c r="E76" s="139"/>
      <c r="F76" s="31">
        <v>0</v>
      </c>
      <c r="G76" s="70">
        <f t="shared" si="1"/>
        <v>0</v>
      </c>
    </row>
    <row r="77" spans="1:7" x14ac:dyDescent="0.25">
      <c r="A77" s="34" t="s">
        <v>45</v>
      </c>
      <c r="B77" s="139" t="s">
        <v>148</v>
      </c>
      <c r="C77" s="139"/>
      <c r="D77" s="139"/>
      <c r="E77" s="139"/>
      <c r="F77" s="31">
        <f>1/12</f>
        <v>8.3333333333333329E-2</v>
      </c>
      <c r="G77" s="70">
        <f>ROUND(($G$76*F77),2)</f>
        <v>0</v>
      </c>
    </row>
    <row r="78" spans="1:7" ht="15.75" customHeight="1" x14ac:dyDescent="0.25">
      <c r="A78" s="34" t="s">
        <v>131</v>
      </c>
      <c r="B78" s="139" t="s">
        <v>149</v>
      </c>
      <c r="C78" s="139"/>
      <c r="D78" s="139"/>
      <c r="E78" s="139"/>
      <c r="F78" s="31">
        <f>F77/3</f>
        <v>2.7777777777777776E-2</v>
      </c>
      <c r="G78" s="70">
        <f>ROUND(($G$76*F78),2)</f>
        <v>0</v>
      </c>
    </row>
    <row r="79" spans="1:7" ht="15.6" customHeight="1" x14ac:dyDescent="0.25">
      <c r="A79" s="34" t="s">
        <v>132</v>
      </c>
      <c r="B79" s="139" t="s">
        <v>150</v>
      </c>
      <c r="C79" s="139"/>
      <c r="D79" s="139"/>
      <c r="E79" s="139"/>
      <c r="F79" s="31">
        <f>F44</f>
        <v>0.36800000000000005</v>
      </c>
      <c r="G79" s="70">
        <f>ROUND(($G$76*F79),2)</f>
        <v>0</v>
      </c>
    </row>
    <row r="80" spans="1:7" ht="15.75" customHeight="1" x14ac:dyDescent="0.25">
      <c r="A80" s="34" t="s">
        <v>133</v>
      </c>
      <c r="B80" s="139" t="s">
        <v>151</v>
      </c>
      <c r="C80" s="139"/>
      <c r="D80" s="139"/>
      <c r="E80" s="139"/>
      <c r="F80" s="31">
        <f>1/12</f>
        <v>8.3333333333333329E-2</v>
      </c>
      <c r="G80" s="70">
        <f>ROUND(($G$76*F80),2)</f>
        <v>0</v>
      </c>
    </row>
    <row r="81" spans="1:8" ht="15.6" customHeight="1" x14ac:dyDescent="0.25">
      <c r="A81" s="34" t="s">
        <v>134</v>
      </c>
      <c r="B81" s="139" t="s">
        <v>152</v>
      </c>
      <c r="C81" s="139"/>
      <c r="D81" s="139"/>
      <c r="E81" s="139"/>
      <c r="F81" s="31">
        <v>0.08</v>
      </c>
      <c r="G81" s="70">
        <f>ROUND(($G$76*F81),2)</f>
        <v>0</v>
      </c>
    </row>
    <row r="82" spans="1:8" ht="15.6" customHeight="1" x14ac:dyDescent="0.25">
      <c r="A82" s="34" t="s">
        <v>135</v>
      </c>
      <c r="B82" s="139" t="s">
        <v>153</v>
      </c>
      <c r="C82" s="139"/>
      <c r="D82" s="139"/>
      <c r="E82" s="139"/>
      <c r="F82" s="31">
        <v>0</v>
      </c>
      <c r="G82" s="70">
        <f t="shared" ref="G82:G83" si="2">ROUND(($G$20*F82),2)</f>
        <v>0</v>
      </c>
    </row>
    <row r="83" spans="1:8" x14ac:dyDescent="0.25">
      <c r="A83" s="34" t="s">
        <v>136</v>
      </c>
      <c r="B83" s="136" t="s">
        <v>141</v>
      </c>
      <c r="C83" s="136"/>
      <c r="D83" s="136"/>
      <c r="E83" s="136"/>
      <c r="F83" s="31">
        <v>0</v>
      </c>
      <c r="G83" s="70">
        <f t="shared" si="2"/>
        <v>0</v>
      </c>
    </row>
    <row r="84" spans="1:8" ht="15.6" customHeight="1" x14ac:dyDescent="0.25">
      <c r="A84" s="140" t="s">
        <v>60</v>
      </c>
      <c r="B84" s="140"/>
      <c r="C84" s="140"/>
      <c r="D84" s="140"/>
      <c r="E84" s="140"/>
      <c r="F84" s="80">
        <f>SUM(F70:F82)</f>
        <v>0.8368888888888889</v>
      </c>
      <c r="G84" s="66">
        <f>SUM(G70:G82)</f>
        <v>0</v>
      </c>
    </row>
    <row r="85" spans="1:8" ht="4.9000000000000004" customHeight="1" x14ac:dyDescent="0.25">
      <c r="A85" s="35"/>
      <c r="B85" s="35"/>
      <c r="C85" s="35"/>
      <c r="D85" s="35"/>
      <c r="E85" s="35"/>
      <c r="F85" s="35"/>
      <c r="G85" s="35"/>
    </row>
    <row r="86" spans="1:8" ht="4.9000000000000004" customHeight="1" x14ac:dyDescent="0.25">
      <c r="A86" s="35"/>
      <c r="B86" s="35"/>
      <c r="C86" s="35"/>
      <c r="D86" s="35"/>
      <c r="E86" s="35"/>
      <c r="F86" s="35"/>
      <c r="G86" s="35"/>
    </row>
    <row r="87" spans="1:8" ht="15.6" customHeight="1" x14ac:dyDescent="0.25">
      <c r="A87" s="134" t="s">
        <v>61</v>
      </c>
      <c r="B87" s="134"/>
      <c r="C87" s="134"/>
      <c r="D87" s="134"/>
      <c r="E87" s="134"/>
      <c r="F87" s="134"/>
      <c r="G87" s="134"/>
    </row>
    <row r="88" spans="1:8" ht="4.9000000000000004" customHeight="1" x14ac:dyDescent="0.25">
      <c r="A88" s="35"/>
      <c r="B88" s="35"/>
      <c r="C88" s="35"/>
      <c r="D88" s="35"/>
      <c r="E88" s="35"/>
      <c r="F88" s="35"/>
      <c r="G88" s="35"/>
    </row>
    <row r="89" spans="1:8" ht="15.75" customHeight="1" x14ac:dyDescent="0.25">
      <c r="A89" s="138" t="s">
        <v>62</v>
      </c>
      <c r="B89" s="138"/>
      <c r="C89" s="138"/>
      <c r="D89" s="138"/>
      <c r="E89" s="138"/>
      <c r="F89" s="138"/>
      <c r="G89" s="138"/>
    </row>
    <row r="90" spans="1:8" ht="4.9000000000000004" customHeight="1" x14ac:dyDescent="0.25">
      <c r="A90" s="78"/>
      <c r="B90" s="35"/>
      <c r="C90" s="35"/>
      <c r="D90" s="35"/>
      <c r="E90" s="35"/>
      <c r="F90" s="35"/>
      <c r="G90" s="35"/>
    </row>
    <row r="91" spans="1:8" x14ac:dyDescent="0.25">
      <c r="A91" s="77" t="s">
        <v>63</v>
      </c>
      <c r="B91" s="140" t="s">
        <v>64</v>
      </c>
      <c r="C91" s="140"/>
      <c r="D91" s="140"/>
      <c r="E91" s="140"/>
      <c r="F91" s="77" t="s">
        <v>38</v>
      </c>
      <c r="G91" s="77" t="s">
        <v>24</v>
      </c>
    </row>
    <row r="92" spans="1:8" ht="15.6" customHeight="1" x14ac:dyDescent="0.25">
      <c r="A92" s="34" t="s">
        <v>5</v>
      </c>
      <c r="B92" s="139" t="s">
        <v>155</v>
      </c>
      <c r="C92" s="139"/>
      <c r="D92" s="139"/>
      <c r="E92" s="139"/>
      <c r="F92" s="31">
        <v>0</v>
      </c>
      <c r="G92" s="70">
        <f>ROUND(($G$20*F92),2)</f>
        <v>0</v>
      </c>
      <c r="H92" s="81"/>
    </row>
    <row r="93" spans="1:8" ht="15.6" customHeight="1" x14ac:dyDescent="0.25">
      <c r="A93" s="34" t="s">
        <v>7</v>
      </c>
      <c r="B93" s="139" t="s">
        <v>140</v>
      </c>
      <c r="C93" s="139"/>
      <c r="D93" s="139"/>
      <c r="E93" s="139"/>
      <c r="F93" s="31">
        <v>0</v>
      </c>
      <c r="G93" s="70">
        <f t="shared" ref="G93:G102" si="3">ROUND(($G$20*F93),2)</f>
        <v>0</v>
      </c>
      <c r="H93" s="82"/>
    </row>
    <row r="94" spans="1:8" x14ac:dyDescent="0.25">
      <c r="A94" s="34" t="s">
        <v>8</v>
      </c>
      <c r="B94" s="139" t="s">
        <v>64</v>
      </c>
      <c r="C94" s="139"/>
      <c r="D94" s="139"/>
      <c r="E94" s="139"/>
      <c r="F94" s="31">
        <v>0</v>
      </c>
      <c r="G94" s="70">
        <f t="shared" si="3"/>
        <v>0</v>
      </c>
    </row>
    <row r="95" spans="1:8" x14ac:dyDescent="0.25">
      <c r="A95" s="34" t="s">
        <v>10</v>
      </c>
      <c r="B95" s="139" t="s">
        <v>65</v>
      </c>
      <c r="C95" s="139"/>
      <c r="D95" s="139"/>
      <c r="E95" s="139"/>
      <c r="F95" s="31">
        <v>0</v>
      </c>
      <c r="G95" s="70">
        <f t="shared" si="3"/>
        <v>0</v>
      </c>
    </row>
    <row r="96" spans="1:8" x14ac:dyDescent="0.25">
      <c r="A96" s="34" t="s">
        <v>26</v>
      </c>
      <c r="B96" s="139" t="s">
        <v>66</v>
      </c>
      <c r="C96" s="139"/>
      <c r="D96" s="139"/>
      <c r="E96" s="139"/>
      <c r="F96" s="31">
        <v>0</v>
      </c>
      <c r="G96" s="70">
        <f t="shared" si="3"/>
        <v>0</v>
      </c>
    </row>
    <row r="97" spans="1:7" ht="15.75" customHeight="1" x14ac:dyDescent="0.25">
      <c r="A97" s="34" t="s">
        <v>27</v>
      </c>
      <c r="B97" s="139" t="s">
        <v>156</v>
      </c>
      <c r="C97" s="139"/>
      <c r="D97" s="139"/>
      <c r="E97" s="139"/>
      <c r="F97" s="31">
        <f>F44</f>
        <v>0.36800000000000005</v>
      </c>
      <c r="G97" s="70">
        <f>ROUND((SUM(G92:G96)*F97),2)</f>
        <v>0</v>
      </c>
    </row>
    <row r="98" spans="1:7" x14ac:dyDescent="0.25">
      <c r="A98" s="34" t="s">
        <v>28</v>
      </c>
      <c r="B98" s="139" t="s">
        <v>67</v>
      </c>
      <c r="C98" s="139"/>
      <c r="D98" s="139"/>
      <c r="E98" s="139"/>
      <c r="F98" s="31">
        <v>0</v>
      </c>
      <c r="G98" s="71">
        <f t="shared" si="3"/>
        <v>0</v>
      </c>
    </row>
    <row r="99" spans="1:7" x14ac:dyDescent="0.25">
      <c r="A99" s="34" t="s">
        <v>45</v>
      </c>
      <c r="B99" s="139" t="s">
        <v>137</v>
      </c>
      <c r="C99" s="139"/>
      <c r="D99" s="139"/>
      <c r="E99" s="139"/>
      <c r="F99" s="31">
        <f>1/12</f>
        <v>8.3333333333333329E-2</v>
      </c>
      <c r="G99" s="70">
        <f>ROUND(($G$98*F99),2)</f>
        <v>0</v>
      </c>
    </row>
    <row r="100" spans="1:7" ht="15.75" customHeight="1" x14ac:dyDescent="0.25">
      <c r="A100" s="34" t="s">
        <v>131</v>
      </c>
      <c r="B100" s="139" t="s">
        <v>138</v>
      </c>
      <c r="C100" s="139"/>
      <c r="D100" s="139"/>
      <c r="E100" s="139"/>
      <c r="F100" s="31">
        <f>F99/3</f>
        <v>2.7777777777777776E-2</v>
      </c>
      <c r="G100" s="70">
        <f>ROUND(($G$98*F100),2)</f>
        <v>0</v>
      </c>
    </row>
    <row r="101" spans="1:7" x14ac:dyDescent="0.25">
      <c r="A101" s="34" t="s">
        <v>132</v>
      </c>
      <c r="B101" s="139" t="s">
        <v>139</v>
      </c>
      <c r="C101" s="139"/>
      <c r="D101" s="139"/>
      <c r="E101" s="139"/>
      <c r="F101" s="31">
        <v>0.08</v>
      </c>
      <c r="G101" s="70">
        <f>ROUND(($G$98*F101),2)</f>
        <v>0</v>
      </c>
    </row>
    <row r="102" spans="1:7" x14ac:dyDescent="0.25">
      <c r="A102" s="34" t="s">
        <v>133</v>
      </c>
      <c r="B102" s="143" t="s">
        <v>29</v>
      </c>
      <c r="C102" s="143"/>
      <c r="D102" s="143"/>
      <c r="E102" s="143"/>
      <c r="F102" s="31"/>
      <c r="G102" s="70">
        <f t="shared" si="3"/>
        <v>0</v>
      </c>
    </row>
    <row r="103" spans="1:7" ht="15.75" customHeight="1" x14ac:dyDescent="0.25">
      <c r="A103" s="140" t="s">
        <v>68</v>
      </c>
      <c r="B103" s="140"/>
      <c r="C103" s="140"/>
      <c r="D103" s="140"/>
      <c r="E103" s="140"/>
      <c r="F103" s="140"/>
      <c r="G103" s="66">
        <f>G92+G93+G94+G95+G96+G97+G99+G100+G101+G102</f>
        <v>0</v>
      </c>
    </row>
    <row r="104" spans="1:7" ht="4.9000000000000004" customHeight="1" x14ac:dyDescent="0.25">
      <c r="A104" s="35"/>
      <c r="B104" s="35"/>
      <c r="C104" s="35"/>
      <c r="D104" s="35"/>
      <c r="E104" s="35"/>
      <c r="F104" s="35"/>
      <c r="G104" s="35"/>
    </row>
    <row r="105" spans="1:7" ht="15.75" customHeight="1" x14ac:dyDescent="0.25">
      <c r="A105" s="138" t="s">
        <v>69</v>
      </c>
      <c r="B105" s="138"/>
      <c r="C105" s="138"/>
      <c r="D105" s="138"/>
      <c r="E105" s="138"/>
      <c r="F105" s="138"/>
      <c r="G105" s="138"/>
    </row>
    <row r="106" spans="1:7" ht="4.9000000000000004" customHeight="1" x14ac:dyDescent="0.25">
      <c r="A106" s="78"/>
      <c r="B106" s="35"/>
      <c r="C106" s="35"/>
      <c r="D106" s="35"/>
      <c r="E106" s="35"/>
      <c r="F106" s="35"/>
      <c r="G106" s="35"/>
    </row>
    <row r="107" spans="1:7" x14ac:dyDescent="0.25">
      <c r="A107" s="77" t="s">
        <v>70</v>
      </c>
      <c r="B107" s="140" t="s">
        <v>71</v>
      </c>
      <c r="C107" s="140"/>
      <c r="D107" s="140"/>
      <c r="E107" s="140"/>
      <c r="F107" s="77" t="s">
        <v>38</v>
      </c>
      <c r="G107" s="77" t="s">
        <v>24</v>
      </c>
    </row>
    <row r="108" spans="1:7" ht="15.6" customHeight="1" x14ac:dyDescent="0.25">
      <c r="A108" s="34" t="s">
        <v>5</v>
      </c>
      <c r="B108" s="139" t="s">
        <v>72</v>
      </c>
      <c r="C108" s="139"/>
      <c r="D108" s="139"/>
      <c r="E108" s="139"/>
      <c r="F108" s="31">
        <v>0</v>
      </c>
      <c r="G108" s="70">
        <f>IFERROR(ROUND(((G20+G64+G84+G103)*F108),2),0)</f>
        <v>0</v>
      </c>
    </row>
    <row r="109" spans="1:7" x14ac:dyDescent="0.25">
      <c r="A109" s="34" t="s">
        <v>7</v>
      </c>
      <c r="B109" s="139" t="s">
        <v>116</v>
      </c>
      <c r="C109" s="139"/>
      <c r="D109" s="139"/>
      <c r="E109" s="139"/>
      <c r="F109" s="31">
        <v>0</v>
      </c>
      <c r="G109" s="70">
        <f>IFERROR(ROUND(((G20+G64+G84+G103)*F109),2),0)</f>
        <v>0</v>
      </c>
    </row>
    <row r="110" spans="1:7" ht="15.75" customHeight="1" x14ac:dyDescent="0.25">
      <c r="A110" s="140" t="s">
        <v>73</v>
      </c>
      <c r="B110" s="140"/>
      <c r="C110" s="140"/>
      <c r="D110" s="140"/>
      <c r="E110" s="140"/>
      <c r="F110" s="140"/>
      <c r="G110" s="66">
        <f>SUM(G108:G109)</f>
        <v>0</v>
      </c>
    </row>
    <row r="111" spans="1:7" ht="4.9000000000000004" customHeight="1" x14ac:dyDescent="0.25">
      <c r="A111" s="35"/>
      <c r="B111" s="35"/>
      <c r="C111" s="35"/>
      <c r="D111" s="35"/>
      <c r="E111" s="35"/>
      <c r="F111" s="35"/>
      <c r="G111" s="35"/>
    </row>
    <row r="112" spans="1:7" ht="15.75" customHeight="1" x14ac:dyDescent="0.25">
      <c r="A112" s="138" t="s">
        <v>74</v>
      </c>
      <c r="B112" s="138"/>
      <c r="C112" s="138"/>
      <c r="D112" s="138"/>
      <c r="E112" s="138"/>
      <c r="F112" s="138"/>
      <c r="G112" s="138"/>
    </row>
    <row r="113" spans="1:7" ht="4.9000000000000004" customHeight="1" x14ac:dyDescent="0.25">
      <c r="A113" s="78"/>
      <c r="B113" s="35"/>
      <c r="C113" s="35"/>
      <c r="D113" s="35"/>
      <c r="E113" s="35"/>
      <c r="F113" s="35"/>
      <c r="G113" s="35"/>
    </row>
    <row r="114" spans="1:7" ht="15.75" customHeight="1" x14ac:dyDescent="0.25">
      <c r="A114" s="74">
        <v>4</v>
      </c>
      <c r="B114" s="138" t="s">
        <v>75</v>
      </c>
      <c r="C114" s="138"/>
      <c r="D114" s="138"/>
      <c r="E114" s="138"/>
      <c r="F114" s="138"/>
      <c r="G114" s="74" t="s">
        <v>24</v>
      </c>
    </row>
    <row r="115" spans="1:7" x14ac:dyDescent="0.25">
      <c r="A115" s="34" t="s">
        <v>63</v>
      </c>
      <c r="B115" s="139" t="s">
        <v>64</v>
      </c>
      <c r="C115" s="139"/>
      <c r="D115" s="139"/>
      <c r="E115" s="139"/>
      <c r="F115" s="139"/>
      <c r="G115" s="70">
        <f>G103</f>
        <v>0</v>
      </c>
    </row>
    <row r="116" spans="1:7" x14ac:dyDescent="0.25">
      <c r="A116" s="34" t="s">
        <v>70</v>
      </c>
      <c r="B116" s="139" t="s">
        <v>71</v>
      </c>
      <c r="C116" s="139"/>
      <c r="D116" s="139"/>
      <c r="E116" s="139"/>
      <c r="F116" s="139"/>
      <c r="G116" s="70">
        <f>G110</f>
        <v>0</v>
      </c>
    </row>
    <row r="117" spans="1:7" ht="15.75" customHeight="1" x14ac:dyDescent="0.25">
      <c r="A117" s="140" t="s">
        <v>76</v>
      </c>
      <c r="B117" s="140"/>
      <c r="C117" s="140"/>
      <c r="D117" s="140"/>
      <c r="E117" s="140"/>
      <c r="F117" s="140"/>
      <c r="G117" s="66">
        <f>SUM(G115:G116)</f>
        <v>0</v>
      </c>
    </row>
    <row r="118" spans="1:7" ht="4.9000000000000004" customHeight="1" x14ac:dyDescent="0.25">
      <c r="A118" s="35"/>
      <c r="B118" s="35"/>
      <c r="C118" s="35"/>
      <c r="D118" s="35"/>
      <c r="E118" s="35"/>
      <c r="F118" s="35"/>
      <c r="G118" s="35"/>
    </row>
    <row r="119" spans="1:7" ht="4.9000000000000004" customHeight="1" x14ac:dyDescent="0.25">
      <c r="A119" s="35"/>
      <c r="B119" s="35"/>
      <c r="C119" s="35"/>
      <c r="D119" s="35"/>
      <c r="E119" s="35"/>
      <c r="F119" s="35"/>
      <c r="G119" s="35"/>
    </row>
    <row r="120" spans="1:7" ht="15.6" customHeight="1" x14ac:dyDescent="0.25">
      <c r="A120" s="134" t="s">
        <v>77</v>
      </c>
      <c r="B120" s="134"/>
      <c r="C120" s="134"/>
      <c r="D120" s="134"/>
      <c r="E120" s="134"/>
      <c r="F120" s="134"/>
      <c r="G120" s="134"/>
    </row>
    <row r="121" spans="1:7" ht="4.9000000000000004" customHeight="1" x14ac:dyDescent="0.25">
      <c r="A121" s="35"/>
      <c r="B121" s="35"/>
      <c r="C121" s="35"/>
      <c r="D121" s="35"/>
      <c r="E121" s="35"/>
      <c r="F121" s="35"/>
      <c r="G121" s="35"/>
    </row>
    <row r="122" spans="1:7" x14ac:dyDescent="0.25">
      <c r="A122" s="74">
        <v>5</v>
      </c>
      <c r="B122" s="138" t="s">
        <v>78</v>
      </c>
      <c r="C122" s="138"/>
      <c r="D122" s="138"/>
      <c r="E122" s="138"/>
      <c r="F122" s="138"/>
      <c r="G122" s="74" t="s">
        <v>24</v>
      </c>
    </row>
    <row r="123" spans="1:7" x14ac:dyDescent="0.25">
      <c r="A123" s="34" t="s">
        <v>5</v>
      </c>
      <c r="B123" s="139" t="s">
        <v>96</v>
      </c>
      <c r="C123" s="139"/>
      <c r="D123" s="139"/>
      <c r="E123" s="139"/>
      <c r="F123" s="139"/>
      <c r="G123" s="70">
        <f>Uniforme!P12</f>
        <v>0</v>
      </c>
    </row>
    <row r="124" spans="1:7" x14ac:dyDescent="0.25">
      <c r="A124" s="34" t="s">
        <v>7</v>
      </c>
      <c r="B124" s="139" t="s">
        <v>213</v>
      </c>
      <c r="C124" s="139"/>
      <c r="D124" s="139"/>
      <c r="E124" s="139"/>
      <c r="F124" s="139"/>
      <c r="G124" s="70">
        <f>'EPI''s'!P13</f>
        <v>0</v>
      </c>
    </row>
    <row r="125" spans="1:7" x14ac:dyDescent="0.25">
      <c r="A125" s="34" t="s">
        <v>8</v>
      </c>
      <c r="B125" s="139" t="s">
        <v>158</v>
      </c>
      <c r="C125" s="139"/>
      <c r="D125" s="139"/>
      <c r="E125" s="139"/>
      <c r="F125" s="139"/>
      <c r="G125" s="70">
        <f>'Equipamentos Funcionários'!I12</f>
        <v>0</v>
      </c>
    </row>
    <row r="126" spans="1:7" x14ac:dyDescent="0.25">
      <c r="A126" s="34" t="s">
        <v>10</v>
      </c>
      <c r="B126" s="139" t="s">
        <v>93</v>
      </c>
      <c r="C126" s="139"/>
      <c r="D126" s="139"/>
      <c r="E126" s="139"/>
      <c r="F126" s="139"/>
      <c r="G126" s="28"/>
    </row>
    <row r="127" spans="1:7" x14ac:dyDescent="0.25">
      <c r="A127" s="34" t="s">
        <v>26</v>
      </c>
      <c r="B127" s="143" t="s">
        <v>29</v>
      </c>
      <c r="C127" s="143"/>
      <c r="D127" s="143"/>
      <c r="E127" s="143"/>
      <c r="F127" s="143"/>
      <c r="G127" s="28"/>
    </row>
    <row r="128" spans="1:7" ht="15.75" customHeight="1" x14ac:dyDescent="0.25">
      <c r="A128" s="140" t="s">
        <v>79</v>
      </c>
      <c r="B128" s="140"/>
      <c r="C128" s="140"/>
      <c r="D128" s="140"/>
      <c r="E128" s="140"/>
      <c r="F128" s="140"/>
      <c r="G128" s="66">
        <f>ROUND((SUM(G123:G127)),2)</f>
        <v>0</v>
      </c>
    </row>
    <row r="129" spans="1:7" ht="4.9000000000000004" customHeight="1" x14ac:dyDescent="0.25">
      <c r="A129" s="35"/>
      <c r="B129" s="35"/>
      <c r="C129" s="35"/>
      <c r="D129" s="35"/>
      <c r="E129" s="35"/>
      <c r="F129" s="35"/>
      <c r="G129" s="35"/>
    </row>
    <row r="130" spans="1:7" ht="4.9000000000000004" customHeight="1" x14ac:dyDescent="0.25">
      <c r="A130" s="35"/>
      <c r="B130" s="35"/>
      <c r="C130" s="35"/>
      <c r="D130" s="35"/>
      <c r="E130" s="35"/>
      <c r="F130" s="35"/>
      <c r="G130" s="35"/>
    </row>
    <row r="131" spans="1:7" ht="15.75" customHeight="1" x14ac:dyDescent="0.25">
      <c r="A131" s="134" t="s">
        <v>85</v>
      </c>
      <c r="B131" s="134"/>
      <c r="C131" s="134"/>
      <c r="D131" s="134"/>
      <c r="E131" s="134"/>
      <c r="F131" s="134"/>
      <c r="G131" s="134"/>
    </row>
    <row r="132" spans="1:7" ht="4.9000000000000004" customHeight="1" x14ac:dyDescent="0.25">
      <c r="A132" s="35"/>
      <c r="B132" s="35"/>
      <c r="C132" s="35"/>
      <c r="D132" s="35"/>
      <c r="E132" s="35"/>
      <c r="F132" s="35"/>
      <c r="G132" s="35"/>
    </row>
    <row r="133" spans="1:7" ht="15.75" customHeight="1" x14ac:dyDescent="0.25">
      <c r="A133" s="74"/>
      <c r="B133" s="138" t="s">
        <v>86</v>
      </c>
      <c r="C133" s="138"/>
      <c r="D133" s="138"/>
      <c r="E133" s="138"/>
      <c r="F133" s="138"/>
      <c r="G133" s="74" t="s">
        <v>24</v>
      </c>
    </row>
    <row r="134" spans="1:7" ht="15.75" customHeight="1" x14ac:dyDescent="0.25">
      <c r="A134" s="83" t="s">
        <v>5</v>
      </c>
      <c r="B134" s="139" t="s">
        <v>22</v>
      </c>
      <c r="C134" s="139"/>
      <c r="D134" s="139"/>
      <c r="E134" s="139"/>
      <c r="F134" s="139"/>
      <c r="G134" s="84">
        <f>G20</f>
        <v>0</v>
      </c>
    </row>
    <row r="135" spans="1:7" ht="15.75" customHeight="1" x14ac:dyDescent="0.25">
      <c r="A135" s="83" t="s">
        <v>7</v>
      </c>
      <c r="B135" s="139" t="s">
        <v>31</v>
      </c>
      <c r="C135" s="139"/>
      <c r="D135" s="139"/>
      <c r="E135" s="139"/>
      <c r="F135" s="139"/>
      <c r="G135" s="84">
        <f>G64</f>
        <v>0</v>
      </c>
    </row>
    <row r="136" spans="1:7" x14ac:dyDescent="0.25">
      <c r="A136" s="83" t="s">
        <v>8</v>
      </c>
      <c r="B136" s="139" t="s">
        <v>58</v>
      </c>
      <c r="C136" s="139"/>
      <c r="D136" s="139"/>
      <c r="E136" s="139"/>
      <c r="F136" s="139"/>
      <c r="G136" s="84">
        <f>G84</f>
        <v>0</v>
      </c>
    </row>
    <row r="137" spans="1:7" ht="15.75" customHeight="1" x14ac:dyDescent="0.25">
      <c r="A137" s="83" t="s">
        <v>10</v>
      </c>
      <c r="B137" s="139" t="s">
        <v>61</v>
      </c>
      <c r="C137" s="139"/>
      <c r="D137" s="139"/>
      <c r="E137" s="139"/>
      <c r="F137" s="139"/>
      <c r="G137" s="84">
        <f>G117</f>
        <v>0</v>
      </c>
    </row>
    <row r="138" spans="1:7" x14ac:dyDescent="0.25">
      <c r="A138" s="83" t="s">
        <v>26</v>
      </c>
      <c r="B138" s="139" t="s">
        <v>77</v>
      </c>
      <c r="C138" s="139"/>
      <c r="D138" s="139"/>
      <c r="E138" s="139"/>
      <c r="F138" s="139"/>
      <c r="G138" s="84">
        <f>G128</f>
        <v>0</v>
      </c>
    </row>
    <row r="139" spans="1:7" ht="16.149999999999999" customHeight="1" x14ac:dyDescent="0.25">
      <c r="A139" s="140" t="s">
        <v>216</v>
      </c>
      <c r="B139" s="140"/>
      <c r="C139" s="140"/>
      <c r="D139" s="140"/>
      <c r="E139" s="140"/>
      <c r="F139" s="140"/>
      <c r="G139" s="85">
        <f>SUM(G134:G138)</f>
        <v>0</v>
      </c>
    </row>
    <row r="140" spans="1:7" ht="4.9000000000000004" customHeight="1" x14ac:dyDescent="0.25">
      <c r="A140" s="35"/>
      <c r="B140" s="35"/>
      <c r="C140" s="35"/>
      <c r="D140" s="35"/>
      <c r="E140" s="35"/>
      <c r="F140" s="35"/>
      <c r="G140" s="35"/>
    </row>
    <row r="141" spans="1:7" ht="15.75" customHeight="1" x14ac:dyDescent="0.25">
      <c r="A141" s="132" t="s">
        <v>99</v>
      </c>
      <c r="B141" s="132"/>
      <c r="C141" s="132"/>
      <c r="D141" s="132"/>
      <c r="E141" s="132"/>
      <c r="F141" s="132"/>
      <c r="G141" s="27" t="s">
        <v>302</v>
      </c>
    </row>
  </sheetData>
  <sheetProtection algorithmName="SHA-512" hashValue="BfAdXyoqtnvtht9gwbnih150j0FeFsliQ0XaOee4oiyZavxW02oj4EDNcTR7WGZvaUI099BZJfSSRm8LIHElGg==" saltValue="LMRsyYCL3E4AqvKALYsmwA==" spinCount="100000" sheet="1" objects="1" scenarios="1"/>
  <mergeCells count="114">
    <mergeCell ref="B135:F135"/>
    <mergeCell ref="B136:F136"/>
    <mergeCell ref="B137:F137"/>
    <mergeCell ref="B138:F138"/>
    <mergeCell ref="A139:F139"/>
    <mergeCell ref="A141:F141"/>
    <mergeCell ref="B126:F126"/>
    <mergeCell ref="B127:F127"/>
    <mergeCell ref="A128:F128"/>
    <mergeCell ref="A131:G131"/>
    <mergeCell ref="B133:F133"/>
    <mergeCell ref="B134:F134"/>
    <mergeCell ref="A117:F117"/>
    <mergeCell ref="A120:G120"/>
    <mergeCell ref="B122:F122"/>
    <mergeCell ref="B123:F123"/>
    <mergeCell ref="B124:F124"/>
    <mergeCell ref="B125:F125"/>
    <mergeCell ref="B109:E109"/>
    <mergeCell ref="A110:F110"/>
    <mergeCell ref="A112:G112"/>
    <mergeCell ref="B114:F114"/>
    <mergeCell ref="B115:F115"/>
    <mergeCell ref="B116:F116"/>
    <mergeCell ref="B101:E101"/>
    <mergeCell ref="B102:E102"/>
    <mergeCell ref="A103:F103"/>
    <mergeCell ref="A105:G105"/>
    <mergeCell ref="B107:E107"/>
    <mergeCell ref="B108:E108"/>
    <mergeCell ref="B95:E95"/>
    <mergeCell ref="B96:E96"/>
    <mergeCell ref="B97:E97"/>
    <mergeCell ref="B98:E98"/>
    <mergeCell ref="B99:E99"/>
    <mergeCell ref="B100:E100"/>
    <mergeCell ref="A87:G87"/>
    <mergeCell ref="A89:G89"/>
    <mergeCell ref="B91:E91"/>
    <mergeCell ref="B92:E92"/>
    <mergeCell ref="B93:E93"/>
    <mergeCell ref="B94:E94"/>
    <mergeCell ref="B79:E79"/>
    <mergeCell ref="B80:E80"/>
    <mergeCell ref="B81:E81"/>
    <mergeCell ref="B82:E82"/>
    <mergeCell ref="B83:E83"/>
    <mergeCell ref="A84:E84"/>
    <mergeCell ref="B73:E73"/>
    <mergeCell ref="B74:E74"/>
    <mergeCell ref="B75:E75"/>
    <mergeCell ref="B76:E76"/>
    <mergeCell ref="B77:E77"/>
    <mergeCell ref="B78:E78"/>
    <mergeCell ref="A64:F64"/>
    <mergeCell ref="A67:G67"/>
    <mergeCell ref="B69:E69"/>
    <mergeCell ref="B70:E70"/>
    <mergeCell ref="B71:E71"/>
    <mergeCell ref="B72:E72"/>
    <mergeCell ref="A56:F56"/>
    <mergeCell ref="A58:G58"/>
    <mergeCell ref="B60:F60"/>
    <mergeCell ref="B61:F61"/>
    <mergeCell ref="B62:F62"/>
    <mergeCell ref="B63:F63"/>
    <mergeCell ref="B50:F50"/>
    <mergeCell ref="B51:F51"/>
    <mergeCell ref="B52:F52"/>
    <mergeCell ref="B53:F53"/>
    <mergeCell ref="B54:F54"/>
    <mergeCell ref="B55:F55"/>
    <mergeCell ref="B42:E42"/>
    <mergeCell ref="B43:E43"/>
    <mergeCell ref="A44:E44"/>
    <mergeCell ref="A46:G46"/>
    <mergeCell ref="B48:F48"/>
    <mergeCell ref="B49:F49"/>
    <mergeCell ref="B36:E36"/>
    <mergeCell ref="B37:E37"/>
    <mergeCell ref="B38:E38"/>
    <mergeCell ref="B39:E39"/>
    <mergeCell ref="B40:E40"/>
    <mergeCell ref="B41:E41"/>
    <mergeCell ref="B28:F28"/>
    <mergeCell ref="B29:F29"/>
    <mergeCell ref="B30:F30"/>
    <mergeCell ref="A31:F31"/>
    <mergeCell ref="A33:G33"/>
    <mergeCell ref="B35:E35"/>
    <mergeCell ref="C18:D18"/>
    <mergeCell ref="B19:E19"/>
    <mergeCell ref="A20:F20"/>
    <mergeCell ref="A23:G23"/>
    <mergeCell ref="A25:G25"/>
    <mergeCell ref="B27:F27"/>
    <mergeCell ref="A14:G14"/>
    <mergeCell ref="B16:E16"/>
    <mergeCell ref="B17:E17"/>
    <mergeCell ref="B8:D8"/>
    <mergeCell ref="E8:G8"/>
    <mergeCell ref="B9:D9"/>
    <mergeCell ref="E9:G9"/>
    <mergeCell ref="B10:D10"/>
    <mergeCell ref="E10:G10"/>
    <mergeCell ref="A1:G1"/>
    <mergeCell ref="A3:G3"/>
    <mergeCell ref="A5:G5"/>
    <mergeCell ref="A6:G6"/>
    <mergeCell ref="B7:D7"/>
    <mergeCell ref="E7:G7"/>
    <mergeCell ref="B11:D11"/>
    <mergeCell ref="E11:G11"/>
    <mergeCell ref="A12:G12"/>
  </mergeCells>
  <dataValidations disablePrompts="1" count="3">
    <dataValidation type="decimal" allowBlank="1" showInputMessage="1" showErrorMessage="1" error="O valor deve ser entre 0% e 100%" sqref="E93" xr:uid="{87D16E7D-68CF-4FB1-A12A-C7642B847055}">
      <formula1>0</formula1>
      <formula2>1</formula2>
    </dataValidation>
    <dataValidation type="list" allowBlank="1" showInputMessage="1" showErrorMessage="1" sqref="G141" xr:uid="{10B994CB-FB59-4A7F-AEE3-AD218710CC09}">
      <formula1>"Sim,Não"</formula1>
    </dataValidation>
    <dataValidation type="decimal" operator="greaterThanOrEqual" allowBlank="1" showInputMessage="1" showErrorMessage="1" sqref="G17 E18:F18 G19 G126:G127 F36:F43 G49:G55 F70:F83 F92:F102 F108:F109 G28:G30" xr:uid="{6812A870-5AEF-4A77-98EA-CAC8E7C3581F}">
      <formula1>0</formula1>
    </dataValidation>
  </dataValidations>
  <printOptions horizontalCentered="1"/>
  <pageMargins left="0.19685039370078741" right="0.19685039370078741" top="0.98425196850393704" bottom="0.78740157480314965" header="0.19685039370078741" footer="0.19685039370078741"/>
  <pageSetup paperSize="9" scale="75" fitToHeight="2" orientation="portrait" r:id="rId1"/>
  <headerFooter>
    <oddHeader>&amp;C&amp;G</oddHeader>
    <oddFooter>&amp;C&amp;12&amp;F / &amp;A - Página &amp;P de &amp;N&amp;11
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72E40-D583-4548-A94E-40C91AD757A3}">
  <sheetPr>
    <pageSetUpPr fitToPage="1"/>
  </sheetPr>
  <dimension ref="A1:F33"/>
  <sheetViews>
    <sheetView zoomScaleNormal="100" workbookViewId="0">
      <pane xSplit="2" ySplit="6" topLeftCell="C7" activePane="bottomRight" state="frozen"/>
      <selection activeCell="A14" sqref="A14:C14"/>
      <selection pane="topRight" activeCell="A14" sqref="A14:C14"/>
      <selection pane="bottomLeft" activeCell="A14" sqref="A14:C14"/>
      <selection pane="bottomRight" activeCell="C7" sqref="C7"/>
    </sheetView>
  </sheetViews>
  <sheetFormatPr defaultColWidth="8.85546875" defaultRowHeight="15" x14ac:dyDescent="0.25"/>
  <cols>
    <col min="1" max="1" width="44.28515625" bestFit="1" customWidth="1"/>
    <col min="2" max="2" width="7.7109375" customWidth="1"/>
    <col min="3" max="3" width="16.7109375" bestFit="1" customWidth="1"/>
    <col min="4" max="6" width="16.7109375" customWidth="1"/>
  </cols>
  <sheetData>
    <row r="1" spans="1:5" s="1" customFormat="1" ht="31.5" customHeight="1" x14ac:dyDescent="0.25">
      <c r="A1" s="118" t="s">
        <v>161</v>
      </c>
      <c r="B1" s="118"/>
      <c r="C1" s="118"/>
      <c r="D1" s="118"/>
      <c r="E1" s="118"/>
    </row>
    <row r="2" spans="1:5" s="1" customFormat="1" ht="4.9000000000000004" customHeight="1" x14ac:dyDescent="0.25"/>
    <row r="3" spans="1:5" s="33" customFormat="1" x14ac:dyDescent="0.25">
      <c r="A3" s="123" t="s">
        <v>241</v>
      </c>
      <c r="B3" s="123"/>
      <c r="C3" s="123"/>
      <c r="D3" s="123"/>
      <c r="E3" s="123"/>
    </row>
    <row r="4" spans="1:5" s="33" customFormat="1" ht="4.5" customHeight="1" x14ac:dyDescent="0.25">
      <c r="A4" s="3"/>
      <c r="B4" s="3"/>
    </row>
    <row r="5" spans="1:5" s="33" customFormat="1" ht="45" x14ac:dyDescent="0.25">
      <c r="A5" s="127" t="s">
        <v>217</v>
      </c>
      <c r="B5" s="127" t="s">
        <v>235</v>
      </c>
      <c r="C5" s="39" t="s">
        <v>234</v>
      </c>
      <c r="D5" s="40" t="s">
        <v>233</v>
      </c>
      <c r="E5" s="39" t="s">
        <v>232</v>
      </c>
    </row>
    <row r="6" spans="1:5" ht="45" x14ac:dyDescent="0.25">
      <c r="A6" s="127"/>
      <c r="B6" s="127"/>
      <c r="C6" s="42" t="s">
        <v>195</v>
      </c>
      <c r="D6" s="44" t="s">
        <v>195</v>
      </c>
      <c r="E6" s="42" t="s">
        <v>195</v>
      </c>
    </row>
    <row r="7" spans="1:5" x14ac:dyDescent="0.25">
      <c r="A7" s="46" t="s">
        <v>212</v>
      </c>
      <c r="B7" s="86"/>
      <c r="C7" s="22">
        <f>IF('Equipamentos Acessórios Veículo'!M16="Sim",'Equipamentos Acessórios Veículo'!I14,0)</f>
        <v>0</v>
      </c>
      <c r="D7" s="22">
        <f>IF('Equipamentos Acessórios Veículo'!M16="Sim",'Equipamentos Acessórios Veículo'!K14,0)</f>
        <v>0</v>
      </c>
      <c r="E7" s="22">
        <f>IF('Equipamentos Acessórios Veículo'!M16="Sim",'Equipamentos Acessórios Veículo'!M14,0)</f>
        <v>0</v>
      </c>
    </row>
    <row r="8" spans="1:5" x14ac:dyDescent="0.25">
      <c r="A8" s="46" t="s">
        <v>296</v>
      </c>
      <c r="B8" s="86"/>
      <c r="C8" s="22">
        <f>IF('Custo utilização Veículo'!F20="Sim",'Custo utilização Veículo'!D18,0)</f>
        <v>0</v>
      </c>
      <c r="D8" s="22">
        <f>IF('Custo utilização Veículo'!F20="Sim",'Custo utilização Veículo'!E18,0)</f>
        <v>0</v>
      </c>
      <c r="E8" s="22">
        <f>IF('Custo utilização Veículo'!F20="Sim",'Custo utilização Veículo'!F18,)</f>
        <v>0</v>
      </c>
    </row>
    <row r="9" spans="1:5" x14ac:dyDescent="0.25">
      <c r="A9" s="46" t="s">
        <v>295</v>
      </c>
      <c r="B9" s="86"/>
      <c r="C9" s="22">
        <f>IF(Locação!E9="Sim",Locação!C7,0)</f>
        <v>0</v>
      </c>
      <c r="D9" s="22">
        <f>IF(Locação!E9="Sim",Locação!D7,0)</f>
        <v>0</v>
      </c>
      <c r="E9" s="22">
        <f>IF(Locação!E9="Sim",Locação!E7,0)</f>
        <v>0</v>
      </c>
    </row>
    <row r="10" spans="1:5" x14ac:dyDescent="0.25">
      <c r="A10" s="46" t="s">
        <v>215</v>
      </c>
      <c r="B10" s="86"/>
      <c r="C10" s="22">
        <f>IF('Motorista Carga Frigorífica'!G141="Sim",'Motorista Carga Frigorífica'!G139,0)</f>
        <v>0</v>
      </c>
      <c r="D10" s="22">
        <f>IF('Motorista Carga Frigorífica'!G141="Sim",'Motorista Carga Frigorífica'!G139,0)</f>
        <v>0</v>
      </c>
      <c r="E10" s="22">
        <f>IF('Motorista Carga Seca'!G141="Sim",'Motorista Carga Seca'!G139,0)</f>
        <v>0</v>
      </c>
    </row>
    <row r="11" spans="1:5" x14ac:dyDescent="0.25">
      <c r="A11" s="46" t="s">
        <v>214</v>
      </c>
      <c r="B11" s="86"/>
      <c r="C11" s="22">
        <f>IF('Ajudante Carga Frigorífica'!G141="Sim",'Ajudante Carga Frigorífica'!G139*2,0)</f>
        <v>0</v>
      </c>
      <c r="D11" s="22">
        <f>IF('Ajudante Carga Frigorífica'!G141="Sim",'Ajudante Carga Frigorífica'!G139*2,0)</f>
        <v>0</v>
      </c>
      <c r="E11" s="22">
        <f>IF('Ajudante Carga Seca'!G141="Sim",'Ajudante Carga Seca'!G139*2,0)</f>
        <v>0</v>
      </c>
    </row>
    <row r="12" spans="1:5" x14ac:dyDescent="0.25">
      <c r="A12" s="46" t="s">
        <v>225</v>
      </c>
      <c r="B12" s="86"/>
      <c r="C12" s="22">
        <f>IF(Supervisor!G141="Sim",ROUND((Supervisor!G139*C30),2),0)</f>
        <v>0</v>
      </c>
      <c r="D12" s="22">
        <f>IF(Supervisor!G141="Sim",(Supervisor!G139)-(C12+E12),0)</f>
        <v>0</v>
      </c>
      <c r="E12" s="22">
        <f>IF(Supervisor!G141="Sim",ROUND((Supervisor!G139*E30),2),0)</f>
        <v>0</v>
      </c>
    </row>
    <row r="13" spans="1:5" x14ac:dyDescent="0.25">
      <c r="A13" s="42" t="s">
        <v>244</v>
      </c>
      <c r="B13" s="42"/>
      <c r="C13" s="87">
        <f>ROUND((SUM(C9:C12)),2)</f>
        <v>0</v>
      </c>
      <c r="D13" s="87">
        <f>ROUND((SUM(D9:D12)),2)</f>
        <v>0</v>
      </c>
      <c r="E13" s="87">
        <f>ROUND((SUM(E9:E12)),2)</f>
        <v>0</v>
      </c>
    </row>
    <row r="14" spans="1:5" ht="4.9000000000000004" customHeight="1" x14ac:dyDescent="0.25">
      <c r="A14" s="4"/>
      <c r="B14" s="4"/>
      <c r="C14" s="22"/>
      <c r="D14" s="22"/>
      <c r="E14" s="22"/>
    </row>
    <row r="15" spans="1:5" x14ac:dyDescent="0.25">
      <c r="A15" s="38" t="s">
        <v>240</v>
      </c>
      <c r="B15" s="30">
        <v>0.05</v>
      </c>
      <c r="C15" s="22">
        <f>ROUND((C13*B15),2)</f>
        <v>0</v>
      </c>
      <c r="D15" s="22">
        <f>ROUND((D13*B15),2)</f>
        <v>0</v>
      </c>
      <c r="E15" s="22">
        <f>ROUND((E13*B15),2)</f>
        <v>0</v>
      </c>
    </row>
    <row r="16" spans="1:5" x14ac:dyDescent="0.25">
      <c r="A16" s="38" t="s">
        <v>80</v>
      </c>
      <c r="B16" s="30">
        <v>0.05</v>
      </c>
      <c r="C16" s="22">
        <f>ROUND(((C13+C15)*B16),2)</f>
        <v>0</v>
      </c>
      <c r="D16" s="22">
        <f>ROUND(((D13+D15)*B16),2)</f>
        <v>0</v>
      </c>
      <c r="E16" s="22">
        <f>ROUND(((E13+E15)*B16),2)</f>
        <v>0</v>
      </c>
    </row>
    <row r="17" spans="1:6" x14ac:dyDescent="0.25">
      <c r="A17" s="38" t="s">
        <v>81</v>
      </c>
      <c r="B17" s="79">
        <f>SUM(B18:B20)</f>
        <v>8.6499999999999994E-2</v>
      </c>
      <c r="C17" s="87">
        <f>SUM(C18:C20)</f>
        <v>0</v>
      </c>
      <c r="D17" s="87">
        <f>SUM(D18:D20)</f>
        <v>0</v>
      </c>
      <c r="E17" s="87">
        <f>SUM(E18:E20)</f>
        <v>0</v>
      </c>
    </row>
    <row r="18" spans="1:6" x14ac:dyDescent="0.25">
      <c r="A18" s="46" t="s">
        <v>82</v>
      </c>
      <c r="B18" s="30">
        <v>6.4999999999999997E-3</v>
      </c>
      <c r="C18" s="22">
        <f>ROUND(((C13+C15+C16)/(1-B17)*B18),2)</f>
        <v>0</v>
      </c>
      <c r="D18" s="22">
        <f>ROUND(((D13+D15+D16)/(1-B17)*B18),2)</f>
        <v>0</v>
      </c>
      <c r="E18" s="22">
        <f>ROUND(((E13+E15+E16)/(1-B17)*B18),2)</f>
        <v>0</v>
      </c>
    </row>
    <row r="19" spans="1:6" x14ac:dyDescent="0.25">
      <c r="A19" s="46" t="s">
        <v>83</v>
      </c>
      <c r="B19" s="30">
        <v>0.03</v>
      </c>
      <c r="C19" s="22">
        <f>ROUND(((C13+C15+C16)/(1-B17)*B19),2)</f>
        <v>0</v>
      </c>
      <c r="D19" s="22">
        <f>ROUND(((D13+D15+D16)/(1-B17)*B19),2)</f>
        <v>0</v>
      </c>
      <c r="E19" s="22">
        <f>ROUND(((E13+E15+E16)/(1-B17)*B19),2)</f>
        <v>0</v>
      </c>
    </row>
    <row r="20" spans="1:6" x14ac:dyDescent="0.25">
      <c r="A20" s="46" t="s">
        <v>84</v>
      </c>
      <c r="B20" s="30">
        <v>0.05</v>
      </c>
      <c r="C20" s="22">
        <f>ROUND(((C13+C15+C16)/(1-B17)*B20),2)</f>
        <v>0</v>
      </c>
      <c r="D20" s="22">
        <f>ROUND(((D13+D15+D16)/(1-B17)*B20),2)</f>
        <v>0</v>
      </c>
      <c r="E20" s="22">
        <f>ROUND(((E13+E15+E16)/(1-B17)*B20),2)</f>
        <v>0</v>
      </c>
    </row>
    <row r="21" spans="1:6" x14ac:dyDescent="0.25">
      <c r="A21" s="42" t="s">
        <v>239</v>
      </c>
      <c r="B21" s="42"/>
      <c r="C21" s="87">
        <f>SUM(C15:C17)</f>
        <v>0</v>
      </c>
      <c r="D21" s="87">
        <f t="shared" ref="D21:E21" si="0">SUM(D15:D17)</f>
        <v>0</v>
      </c>
      <c r="E21" s="87">
        <f t="shared" si="0"/>
        <v>0</v>
      </c>
    </row>
    <row r="22" spans="1:6" x14ac:dyDescent="0.25">
      <c r="A22" s="88" t="s">
        <v>236</v>
      </c>
      <c r="B22" s="88"/>
      <c r="C22" s="89">
        <f>C13+C21</f>
        <v>0</v>
      </c>
      <c r="D22" s="89">
        <f>D13+D21</f>
        <v>0</v>
      </c>
      <c r="E22" s="89">
        <f>E13+E21</f>
        <v>0</v>
      </c>
    </row>
    <row r="23" spans="1:6" ht="4.9000000000000004" customHeight="1" x14ac:dyDescent="0.25">
      <c r="A23" s="100"/>
      <c r="B23" s="100"/>
      <c r="C23" s="101"/>
      <c r="D23" s="101"/>
      <c r="E23" s="101"/>
    </row>
    <row r="24" spans="1:6" ht="15" customHeight="1" x14ac:dyDescent="0.25">
      <c r="A24" s="90" t="s">
        <v>254</v>
      </c>
      <c r="B24" s="90"/>
      <c r="C24" s="91">
        <v>3</v>
      </c>
      <c r="D24" s="91">
        <v>3</v>
      </c>
      <c r="E24" s="91">
        <v>3</v>
      </c>
    </row>
    <row r="25" spans="1:6" ht="15" customHeight="1" x14ac:dyDescent="0.25">
      <c r="A25" s="90" t="s">
        <v>256</v>
      </c>
      <c r="B25" s="90"/>
      <c r="C25" s="144">
        <v>1</v>
      </c>
      <c r="D25" s="144"/>
      <c r="E25" s="144"/>
    </row>
    <row r="26" spans="1:6" ht="4.9000000000000004" customHeight="1" x14ac:dyDescent="0.25">
      <c r="A26" s="98"/>
      <c r="B26" s="98"/>
      <c r="C26" s="99"/>
      <c r="D26" s="99"/>
      <c r="E26" s="99"/>
    </row>
    <row r="27" spans="1:6" x14ac:dyDescent="0.25">
      <c r="A27" s="95"/>
      <c r="B27" s="95"/>
      <c r="C27" s="96"/>
      <c r="D27" s="96"/>
      <c r="E27" s="97"/>
      <c r="F27" s="88" t="s">
        <v>255</v>
      </c>
    </row>
    <row r="28" spans="1:6" x14ac:dyDescent="0.25">
      <c r="A28" s="60" t="s">
        <v>200</v>
      </c>
      <c r="B28" s="60"/>
      <c r="C28" s="92">
        <f>'Descrição Serviços'!G19</f>
        <v>2</v>
      </c>
      <c r="D28" s="92">
        <f>'Descrição Serviços'!G20</f>
        <v>5</v>
      </c>
      <c r="E28" s="92">
        <f>'Descrição Serviços'!G21</f>
        <v>2</v>
      </c>
      <c r="F28" s="92">
        <f>SUM(C28:E28)</f>
        <v>9</v>
      </c>
    </row>
    <row r="29" spans="1:6" ht="15" customHeight="1" x14ac:dyDescent="0.25">
      <c r="A29" s="90" t="s">
        <v>227</v>
      </c>
      <c r="B29" s="90"/>
      <c r="C29" s="91">
        <f>C24*C28</f>
        <v>6</v>
      </c>
      <c r="D29" s="91">
        <f>D24*D28</f>
        <v>15</v>
      </c>
      <c r="E29" s="91">
        <f>E24*E28</f>
        <v>6</v>
      </c>
      <c r="F29" s="91">
        <f>SUM(C29:E29)</f>
        <v>27</v>
      </c>
    </row>
    <row r="30" spans="1:6" ht="15" customHeight="1" x14ac:dyDescent="0.25">
      <c r="A30" s="90" t="s">
        <v>257</v>
      </c>
      <c r="B30" s="90"/>
      <c r="C30" s="93">
        <f>C29/$F$29</f>
        <v>0.22222222222222221</v>
      </c>
      <c r="D30" s="93">
        <f t="shared" ref="D30:E30" si="1">D29/$F$29</f>
        <v>0.55555555555555558</v>
      </c>
      <c r="E30" s="93">
        <f t="shared" si="1"/>
        <v>0.22222222222222221</v>
      </c>
      <c r="F30" s="93">
        <f>SUM(C30:E30)</f>
        <v>1</v>
      </c>
    </row>
    <row r="31" spans="1:6" x14ac:dyDescent="0.25">
      <c r="A31" s="88" t="s">
        <v>237</v>
      </c>
      <c r="B31" s="88"/>
      <c r="C31" s="94">
        <f>C22*C28</f>
        <v>0</v>
      </c>
      <c r="D31" s="94">
        <f>D22*D28</f>
        <v>0</v>
      </c>
      <c r="E31" s="94">
        <f>E22*E28</f>
        <v>0</v>
      </c>
      <c r="F31" s="94">
        <f>SUM(C31:E31)</f>
        <v>0</v>
      </c>
    </row>
    <row r="32" spans="1:6" ht="4.9000000000000004" customHeight="1" x14ac:dyDescent="0.25"/>
    <row r="33" spans="1:6" x14ac:dyDescent="0.25">
      <c r="A33" s="132" t="s">
        <v>99</v>
      </c>
      <c r="B33" s="132"/>
      <c r="C33" s="132"/>
      <c r="D33" s="132"/>
      <c r="E33" s="132"/>
      <c r="F33" s="27" t="s">
        <v>302</v>
      </c>
    </row>
  </sheetData>
  <sheetProtection algorithmName="SHA-512" hashValue="eI3DPsgsUDyecHVSCcNvtdcYda3I4VurCiPo/cwV4BIK64aZ5QZePOR1KFLRjjQJmL4nMoerzCbWIoamvMhC2w==" saltValue="HOdM86ow+9gIiOqlfx/X4g==" spinCount="100000" sheet="1" objects="1" scenarios="1"/>
  <mergeCells count="6">
    <mergeCell ref="A33:E33"/>
    <mergeCell ref="A5:A6"/>
    <mergeCell ref="B5:B6"/>
    <mergeCell ref="A1:E1"/>
    <mergeCell ref="C25:E25"/>
    <mergeCell ref="A3:E3"/>
  </mergeCells>
  <dataValidations disablePrompts="1" count="2">
    <dataValidation type="list" allowBlank="1" showInputMessage="1" showErrorMessage="1" sqref="F33" xr:uid="{B5BC27BA-96A3-42BA-9E47-4FECA264EE3A}">
      <formula1>"Sim,Não"</formula1>
    </dataValidation>
    <dataValidation type="decimal" operator="greaterThanOrEqual" allowBlank="1" showInputMessage="1" showErrorMessage="1" sqref="B15:B16 B18:B20" xr:uid="{75131CEF-A278-4FF6-BE29-93EA325C09D5}">
      <formula1>0</formula1>
    </dataValidation>
  </dataValidations>
  <printOptions horizontalCentered="1"/>
  <pageMargins left="0.19685039370078741" right="0.19685039370078741" top="0.98425196850393704" bottom="0.78740157480314965" header="0.19685039370078741" footer="0.19685039370078741"/>
  <pageSetup paperSize="9" scale="84" orientation="portrait" r:id="rId1"/>
  <headerFooter>
    <oddHeader>&amp;C&amp;G</oddHeader>
    <oddFooter>&amp;C&amp;12&amp;F / &amp;A - Página &amp;P de &amp;N&amp;11
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15"/>
  <sheetViews>
    <sheetView showGridLines="0" zoomScaleNormal="100" zoomScaleSheetLayoutView="100" workbookViewId="0">
      <pane xSplit="1" ySplit="9" topLeftCell="B10" activePane="bottomRight" state="frozen"/>
      <selection activeCell="A14" sqref="A14:C14"/>
      <selection pane="topRight" activeCell="A14" sqref="A14:C14"/>
      <selection pane="bottomLeft" activeCell="A14" sqref="A14:C14"/>
      <selection pane="bottomRight" activeCell="B10" sqref="B10:D10"/>
    </sheetView>
  </sheetViews>
  <sheetFormatPr defaultColWidth="9.140625" defaultRowHeight="15.75" x14ac:dyDescent="0.25"/>
  <cols>
    <col min="1" max="1" width="4.7109375" style="1" bestFit="1" customWidth="1"/>
    <col min="2" max="2" width="39.85546875" style="1" bestFit="1" customWidth="1"/>
    <col min="3" max="4" width="10.85546875" style="1" customWidth="1"/>
    <col min="5" max="7" width="17.7109375" style="1" customWidth="1"/>
    <col min="8" max="8" width="14" style="1" bestFit="1" customWidth="1"/>
    <col min="9" max="9" width="12" style="1" customWidth="1"/>
    <col min="10" max="10" width="15.140625" style="1" customWidth="1"/>
    <col min="11" max="16384" width="9.140625" style="1"/>
  </cols>
  <sheetData>
    <row r="1" spans="1:7" x14ac:dyDescent="0.25">
      <c r="A1" s="118" t="s">
        <v>88</v>
      </c>
      <c r="B1" s="118"/>
      <c r="C1" s="118"/>
      <c r="D1" s="118"/>
      <c r="E1" s="118"/>
      <c r="F1" s="118"/>
      <c r="G1" s="118"/>
    </row>
    <row r="2" spans="1:7" ht="4.9000000000000004" customHeight="1" x14ac:dyDescent="0.25"/>
    <row r="3" spans="1:7" s="33" customFormat="1" ht="15" x14ac:dyDescent="0.25">
      <c r="A3" s="145" t="s">
        <v>100</v>
      </c>
      <c r="B3" s="145"/>
      <c r="C3" s="145"/>
      <c r="D3" s="145"/>
      <c r="E3" s="145"/>
      <c r="F3" s="145"/>
      <c r="G3" s="8" t="str">
        <f>IF(AND('Descrição Serviços'!G24="sim",Uniforme!P14="sim",'EPI''s'!P15="sim",'Equipamentos Funcionários'!I14="sim",'Equipamentos Acessórios Veículo'!M16="sim",'Custo utilização Veículo'!F20="sim",'Ajudante Carga Frigorífica'!G141="sim",'Ajudante Carga Seca'!G141="sim",'Motorista Carga Frigorífica'!G141="sim",'Motorista Carga Seca'!G141="sim",Supervisor!G141="sim",Locação!E9="sim",'Custos dir_indiretos_Lucro_Trib'!F33="sim"),"Sim","Não")</f>
        <v>Não</v>
      </c>
    </row>
    <row r="4" spans="1:7" s="33" customFormat="1" ht="4.9000000000000004" customHeight="1" x14ac:dyDescent="0.25">
      <c r="B4" s="2"/>
      <c r="C4" s="2"/>
      <c r="D4" s="2"/>
      <c r="E4" s="2"/>
      <c r="F4" s="2"/>
    </row>
    <row r="5" spans="1:7" x14ac:dyDescent="0.25">
      <c r="A5" s="134" t="s">
        <v>122</v>
      </c>
      <c r="B5" s="134"/>
      <c r="C5" s="134"/>
      <c r="D5" s="134"/>
      <c r="E5" s="134"/>
      <c r="F5" s="134"/>
      <c r="G5" s="134"/>
    </row>
    <row r="6" spans="1:7" ht="4.9000000000000004" customHeight="1" x14ac:dyDescent="0.25">
      <c r="A6" s="33"/>
      <c r="B6" s="35"/>
      <c r="C6" s="35"/>
      <c r="D6" s="35"/>
      <c r="E6" s="35"/>
      <c r="F6" s="35"/>
      <c r="G6" s="35"/>
    </row>
    <row r="7" spans="1:7" x14ac:dyDescent="0.25">
      <c r="A7" s="134" t="s">
        <v>121</v>
      </c>
      <c r="B7" s="134"/>
      <c r="C7" s="134"/>
      <c r="D7" s="134"/>
      <c r="E7" s="134"/>
      <c r="F7" s="134"/>
      <c r="G7" s="134"/>
    </row>
    <row r="8" spans="1:7" ht="4.9000000000000004" customHeight="1" x14ac:dyDescent="0.25">
      <c r="A8" s="33"/>
      <c r="B8" s="35"/>
      <c r="C8" s="35"/>
      <c r="D8" s="35"/>
      <c r="E8" s="35"/>
      <c r="F8" s="35"/>
      <c r="G8" s="35"/>
    </row>
    <row r="9" spans="1:7" ht="45" x14ac:dyDescent="0.25">
      <c r="A9" s="111" t="s">
        <v>219</v>
      </c>
      <c r="B9" s="111"/>
      <c r="C9" s="111"/>
      <c r="D9" s="111"/>
      <c r="E9" s="16" t="s">
        <v>238</v>
      </c>
      <c r="F9" s="16" t="s">
        <v>220</v>
      </c>
      <c r="G9" s="16" t="s">
        <v>218</v>
      </c>
    </row>
    <row r="10" spans="1:7" x14ac:dyDescent="0.25">
      <c r="A10" s="34">
        <v>1</v>
      </c>
      <c r="B10" s="136" t="s">
        <v>169</v>
      </c>
      <c r="C10" s="136"/>
      <c r="D10" s="136"/>
      <c r="E10" s="22">
        <f>IF(G3="não",0,'Custos dir_indiretos_Lucro_Trib'!C22)</f>
        <v>0</v>
      </c>
      <c r="F10" s="34">
        <f>'Descrição Serviços'!G19</f>
        <v>2</v>
      </c>
      <c r="G10" s="22">
        <f t="shared" ref="G10:G12" si="0">E10*F10</f>
        <v>0</v>
      </c>
    </row>
    <row r="11" spans="1:7" x14ac:dyDescent="0.25">
      <c r="A11" s="34">
        <v>2</v>
      </c>
      <c r="B11" s="136" t="s">
        <v>176</v>
      </c>
      <c r="C11" s="136"/>
      <c r="D11" s="136"/>
      <c r="E11" s="22">
        <f>IF(G3="não",0,'Custos dir_indiretos_Lucro_Trib'!D22)</f>
        <v>0</v>
      </c>
      <c r="F11" s="34">
        <f>'Descrição Serviços'!G20</f>
        <v>5</v>
      </c>
      <c r="G11" s="22">
        <f t="shared" si="0"/>
        <v>0</v>
      </c>
    </row>
    <row r="12" spans="1:7" x14ac:dyDescent="0.25">
      <c r="A12" s="34">
        <v>3</v>
      </c>
      <c r="B12" s="136" t="s">
        <v>177</v>
      </c>
      <c r="C12" s="136"/>
      <c r="D12" s="136"/>
      <c r="E12" s="22">
        <f>IF(G3="não",0,'Custos dir_indiretos_Lucro_Trib'!E22)</f>
        <v>0</v>
      </c>
      <c r="F12" s="34">
        <f>'Descrição Serviços'!G21</f>
        <v>2</v>
      </c>
      <c r="G12" s="22">
        <f t="shared" si="0"/>
        <v>0</v>
      </c>
    </row>
    <row r="13" spans="1:7" x14ac:dyDescent="0.25">
      <c r="A13" s="146" t="s">
        <v>101</v>
      </c>
      <c r="B13" s="146"/>
      <c r="C13" s="146"/>
      <c r="D13" s="146"/>
      <c r="E13" s="146"/>
      <c r="F13" s="146"/>
      <c r="G13" s="87">
        <f>SUM(G10:G12)</f>
        <v>0</v>
      </c>
    </row>
    <row r="14" spans="1:7" x14ac:dyDescent="0.25">
      <c r="A14" s="146" t="s">
        <v>102</v>
      </c>
      <c r="B14" s="146"/>
      <c r="C14" s="146"/>
      <c r="D14" s="146"/>
      <c r="E14" s="146"/>
      <c r="F14" s="146"/>
      <c r="G14" s="87">
        <f>G13*12</f>
        <v>0</v>
      </c>
    </row>
    <row r="15" spans="1:7" x14ac:dyDescent="0.25">
      <c r="A15" s="147" t="s">
        <v>301</v>
      </c>
      <c r="B15" s="148"/>
      <c r="C15" s="148"/>
      <c r="D15" s="149"/>
      <c r="E15" s="102">
        <f>'Descrição Serviços'!D10</f>
        <v>30</v>
      </c>
      <c r="F15" s="103" t="s">
        <v>300</v>
      </c>
      <c r="G15" s="87">
        <f>G13*E15</f>
        <v>0</v>
      </c>
    </row>
  </sheetData>
  <sheetProtection algorithmName="SHA-512" hashValue="qqJUe1rU7MpH9BBzqNeqeuedXMKthRK1rce3O+BaUXQjkme02iVmnq7GQpI9yQ1tdTAPXb1IcQxMmmDOuBjd4g==" saltValue="1g5Mc1cb1XLddd43UMBlYg==" spinCount="100000" sheet="1" objects="1" scenarios="1"/>
  <mergeCells count="11">
    <mergeCell ref="A15:D15"/>
    <mergeCell ref="A14:F14"/>
    <mergeCell ref="A9:D9"/>
    <mergeCell ref="B10:D10"/>
    <mergeCell ref="B11:D11"/>
    <mergeCell ref="B12:D12"/>
    <mergeCell ref="A3:F3"/>
    <mergeCell ref="A5:G5"/>
    <mergeCell ref="A1:G1"/>
    <mergeCell ref="A7:G7"/>
    <mergeCell ref="A13:F13"/>
  </mergeCells>
  <printOptions horizontalCentered="1"/>
  <pageMargins left="0.19685039370078741" right="0.19685039370078741" top="0.98425196850393704" bottom="0.78740157480314965" header="0.19685039370078741" footer="0.19685039370078741"/>
  <pageSetup paperSize="9" scale="84" orientation="portrait" r:id="rId1"/>
  <headerFooter>
    <oddHeader>&amp;C&amp;G</oddHeader>
    <oddFooter>&amp;C&amp;12&amp;F / &amp;A - Página &amp;P de &amp;N&amp;11
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6"/>
  <sheetViews>
    <sheetView zoomScaleNormal="100" workbookViewId="0">
      <pane ySplit="6" topLeftCell="A7" activePane="bottomLeft" state="frozen"/>
      <selection activeCell="A4" sqref="A4"/>
      <selection pane="bottomLeft" activeCell="A4" sqref="A4"/>
    </sheetView>
  </sheetViews>
  <sheetFormatPr defaultColWidth="8.85546875" defaultRowHeight="15" x14ac:dyDescent="0.25"/>
  <cols>
    <col min="1" max="1" width="36.42578125" style="10" bestFit="1" customWidth="1"/>
    <col min="2" max="2" width="11.5703125" style="9" bestFit="1" customWidth="1"/>
    <col min="3" max="3" width="10.140625" style="9" bestFit="1" customWidth="1"/>
    <col min="4" max="4" width="9.85546875" style="9" customWidth="1"/>
    <col min="5" max="5" width="8.7109375" style="9" customWidth="1"/>
    <col min="6" max="6" width="6.7109375" style="9" customWidth="1"/>
    <col min="7" max="7" width="11.28515625" style="9" customWidth="1"/>
    <col min="8" max="8" width="10" style="9" customWidth="1"/>
    <col min="9" max="9" width="8.7109375" style="9" customWidth="1"/>
    <col min="10" max="10" width="11.28515625" style="9" customWidth="1"/>
    <col min="11" max="11" width="10" style="9" customWidth="1"/>
    <col min="12" max="17" width="6.7109375" style="9" customWidth="1"/>
    <col min="18" max="18" width="8.7109375" style="9" customWidth="1"/>
    <col min="19" max="20" width="11.28515625" style="9" bestFit="1" customWidth="1"/>
    <col min="21" max="21" width="10" style="9" bestFit="1" customWidth="1"/>
    <col min="22" max="16384" width="8.85546875" style="9"/>
  </cols>
  <sheetData>
    <row r="1" spans="1:21" s="1" customFormat="1" ht="36.6" customHeight="1" x14ac:dyDescent="0.25">
      <c r="A1" s="106" t="s">
        <v>88</v>
      </c>
      <c r="B1" s="107"/>
      <c r="C1" s="107"/>
      <c r="D1"/>
    </row>
    <row r="2" spans="1:21" s="5" customFormat="1" ht="4.9000000000000004" customHeight="1" x14ac:dyDescent="0.25">
      <c r="D2"/>
    </row>
    <row r="3" spans="1:21" ht="34.15" customHeight="1" x14ac:dyDescent="0.25">
      <c r="A3" s="108" t="s">
        <v>108</v>
      </c>
      <c r="B3" s="109"/>
      <c r="C3" s="109"/>
      <c r="D3"/>
    </row>
    <row r="4" spans="1:21" ht="4.9000000000000004" customHeight="1" x14ac:dyDescent="0.25">
      <c r="A4" s="17"/>
      <c r="B4" s="18"/>
      <c r="C4" s="18"/>
      <c r="D4"/>
    </row>
    <row r="5" spans="1:21" x14ac:dyDescent="0.25">
      <c r="A5" s="19" t="s">
        <v>123</v>
      </c>
      <c r="B5" s="19" t="s">
        <v>109</v>
      </c>
      <c r="C5" s="14"/>
      <c r="D5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25">
      <c r="A6" s="19" t="s">
        <v>110</v>
      </c>
      <c r="B6" s="21" t="s">
        <v>107</v>
      </c>
      <c r="C6" s="21" t="s">
        <v>111</v>
      </c>
      <c r="D6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5">
      <c r="A7" s="13" t="s">
        <v>159</v>
      </c>
      <c r="B7" s="14">
        <v>3</v>
      </c>
      <c r="C7" s="14">
        <v>3</v>
      </c>
      <c r="D7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x14ac:dyDescent="0.25">
      <c r="A8" s="20" t="s">
        <v>163</v>
      </c>
      <c r="B8" s="14">
        <v>3</v>
      </c>
      <c r="C8" s="14">
        <v>3</v>
      </c>
      <c r="D8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x14ac:dyDescent="0.25">
      <c r="A9" s="13" t="s">
        <v>127</v>
      </c>
      <c r="B9" s="14">
        <v>2</v>
      </c>
      <c r="C9" s="14">
        <v>2</v>
      </c>
      <c r="D9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x14ac:dyDescent="0.25">
      <c r="A10" s="20" t="s">
        <v>124</v>
      </c>
      <c r="B10" s="14">
        <v>1</v>
      </c>
      <c r="C10" s="14">
        <v>1</v>
      </c>
      <c r="D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x14ac:dyDescent="0.25">
      <c r="A11" s="20" t="s">
        <v>160</v>
      </c>
      <c r="B11" s="14">
        <v>1</v>
      </c>
      <c r="C11" s="14">
        <v>1</v>
      </c>
      <c r="D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x14ac:dyDescent="0.25">
      <c r="A12" s="15" t="s">
        <v>111</v>
      </c>
      <c r="B12" s="14">
        <v>5</v>
      </c>
      <c r="C12" s="14">
        <v>5</v>
      </c>
      <c r="D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x14ac:dyDescent="0.25">
      <c r="A13"/>
      <c r="B13"/>
      <c r="C13"/>
      <c r="D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x14ac:dyDescent="0.25">
      <c r="A14"/>
      <c r="B14"/>
      <c r="C14"/>
      <c r="D14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x14ac:dyDescent="0.25">
      <c r="A15"/>
      <c r="B15"/>
      <c r="C15"/>
      <c r="D15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x14ac:dyDescent="0.25">
      <c r="A16"/>
      <c r="B16"/>
      <c r="C16"/>
      <c r="D1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x14ac:dyDescent="0.25">
      <c r="A17"/>
      <c r="B17"/>
      <c r="C17"/>
      <c r="D1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x14ac:dyDescent="0.25">
      <c r="A18"/>
      <c r="B18"/>
      <c r="C18"/>
      <c r="D1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x14ac:dyDescent="0.25">
      <c r="A19"/>
      <c r="B19"/>
      <c r="C19"/>
      <c r="D19"/>
    </row>
    <row r="20" spans="1:21" x14ac:dyDescent="0.25">
      <c r="A20"/>
      <c r="B20"/>
      <c r="C20"/>
      <c r="D20"/>
    </row>
    <row r="21" spans="1:21" x14ac:dyDescent="0.25">
      <c r="A21"/>
      <c r="B21"/>
      <c r="C21"/>
      <c r="D21"/>
    </row>
    <row r="22" spans="1:21" x14ac:dyDescent="0.25">
      <c r="A22"/>
      <c r="B22"/>
      <c r="C22"/>
      <c r="D22"/>
    </row>
    <row r="23" spans="1:21" x14ac:dyDescent="0.25">
      <c r="A23"/>
      <c r="B23"/>
      <c r="C23"/>
      <c r="D23"/>
    </row>
    <row r="24" spans="1:21" x14ac:dyDescent="0.25">
      <c r="A24"/>
      <c r="B24"/>
      <c r="C24"/>
      <c r="D24"/>
    </row>
    <row r="25" spans="1:21" x14ac:dyDescent="0.25">
      <c r="A25"/>
      <c r="B25"/>
      <c r="C25"/>
      <c r="D25"/>
    </row>
    <row r="26" spans="1:21" x14ac:dyDescent="0.25">
      <c r="A26"/>
      <c r="B26"/>
      <c r="C26"/>
      <c r="D26"/>
    </row>
    <row r="27" spans="1:21" x14ac:dyDescent="0.25">
      <c r="A27"/>
      <c r="B27"/>
      <c r="C27"/>
      <c r="D27"/>
    </row>
    <row r="28" spans="1:21" x14ac:dyDescent="0.25">
      <c r="A28"/>
      <c r="B28"/>
      <c r="C28"/>
      <c r="D28"/>
    </row>
    <row r="29" spans="1:21" x14ac:dyDescent="0.25">
      <c r="A29"/>
      <c r="B29"/>
      <c r="C29"/>
      <c r="D29"/>
    </row>
    <row r="30" spans="1:21" x14ac:dyDescent="0.25">
      <c r="A30"/>
      <c r="B30"/>
      <c r="C30"/>
      <c r="D30"/>
    </row>
    <row r="31" spans="1:21" x14ac:dyDescent="0.25">
      <c r="A31"/>
      <c r="B31"/>
      <c r="C31"/>
      <c r="D31"/>
    </row>
    <row r="32" spans="1:21" x14ac:dyDescent="0.25">
      <c r="A32"/>
      <c r="B32"/>
      <c r="C32"/>
      <c r="D32"/>
    </row>
    <row r="33" spans="1:4" x14ac:dyDescent="0.25">
      <c r="A33"/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  <row r="40" spans="1:4" x14ac:dyDescent="0.25">
      <c r="A40"/>
      <c r="B40"/>
      <c r="C40"/>
      <c r="D40"/>
    </row>
    <row r="41" spans="1:4" x14ac:dyDescent="0.25">
      <c r="A41" s="12"/>
      <c r="B41" s="12"/>
      <c r="C41" s="12"/>
      <c r="D41" s="12"/>
    </row>
    <row r="42" spans="1:4" x14ac:dyDescent="0.25">
      <c r="A42" s="12"/>
      <c r="B42" s="12"/>
      <c r="C42" s="12"/>
      <c r="D42" s="12"/>
    </row>
    <row r="43" spans="1:4" x14ac:dyDescent="0.25">
      <c r="A43" s="12"/>
      <c r="B43" s="12"/>
      <c r="C43" s="12"/>
      <c r="D43" s="12"/>
    </row>
    <row r="44" spans="1:4" x14ac:dyDescent="0.25">
      <c r="A44" s="12"/>
      <c r="B44" s="12"/>
      <c r="C44" s="12"/>
      <c r="D44" s="12"/>
    </row>
    <row r="45" spans="1:4" x14ac:dyDescent="0.25">
      <c r="A45" s="12"/>
      <c r="B45" s="12"/>
      <c r="C45" s="12"/>
      <c r="D45" s="12"/>
    </row>
    <row r="46" spans="1:4" x14ac:dyDescent="0.25">
      <c r="A46" s="12"/>
      <c r="B46" s="12"/>
      <c r="C46" s="12"/>
      <c r="D46" s="12"/>
    </row>
  </sheetData>
  <mergeCells count="2">
    <mergeCell ref="A1:C1"/>
    <mergeCell ref="A3:C3"/>
  </mergeCells>
  <printOptions horizontalCentered="1"/>
  <pageMargins left="0.19685039370078741" right="0.19685039370078741" top="0.98425196850393704" bottom="0.39370078740157483" header="0.19685039370078741" footer="0.19685039370078741"/>
  <pageSetup paperSize="9" orientation="portrait" verticalDpi="0" r:id="rId2"/>
  <headerFooter>
    <oddHeader>&amp;C&amp;G</oddHeader>
    <oddFooter>&amp;C&amp;F / &amp;A - Página &amp;P de &amp;N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4"/>
  <sheetViews>
    <sheetView showGridLines="0" tabSelected="1" zoomScaleNormal="100" zoomScaleSheetLayoutView="100" workbookViewId="0">
      <pane ySplit="13" topLeftCell="A14" activePane="bottomLeft" state="frozen"/>
      <selection activeCell="A14" sqref="A14:C14"/>
      <selection pane="bottomLeft" activeCell="A14" sqref="A14:C14"/>
    </sheetView>
  </sheetViews>
  <sheetFormatPr defaultColWidth="9.140625" defaultRowHeight="15.75" x14ac:dyDescent="0.25"/>
  <cols>
    <col min="1" max="1" width="4.7109375" style="1" bestFit="1" customWidth="1"/>
    <col min="2" max="2" width="39.85546875" style="1" bestFit="1" customWidth="1"/>
    <col min="3" max="7" width="17.7109375" style="1" customWidth="1"/>
    <col min="8" max="8" width="12.7109375" style="1" customWidth="1"/>
    <col min="9" max="9" width="12" style="1" customWidth="1"/>
    <col min="10" max="10" width="15.140625" style="1" customWidth="1"/>
    <col min="11" max="16384" width="9.140625" style="1"/>
  </cols>
  <sheetData>
    <row r="1" spans="1:7" x14ac:dyDescent="0.25">
      <c r="A1" s="118" t="s">
        <v>88</v>
      </c>
      <c r="B1" s="118"/>
      <c r="C1" s="118"/>
      <c r="D1" s="118"/>
      <c r="E1" s="118"/>
      <c r="F1" s="118"/>
      <c r="G1" s="118"/>
    </row>
    <row r="2" spans="1:7" ht="4.9000000000000004" customHeight="1" x14ac:dyDescent="0.25"/>
    <row r="3" spans="1:7" s="33" customFormat="1" ht="15" x14ac:dyDescent="0.25">
      <c r="A3" s="111" t="s">
        <v>0</v>
      </c>
      <c r="B3" s="111"/>
      <c r="C3" s="113"/>
      <c r="D3" s="113"/>
      <c r="E3" s="32" t="s">
        <v>1</v>
      </c>
      <c r="F3" s="119"/>
      <c r="G3" s="119"/>
    </row>
    <row r="4" spans="1:7" s="33" customFormat="1" ht="15" x14ac:dyDescent="0.25">
      <c r="A4" s="111" t="s">
        <v>2</v>
      </c>
      <c r="B4" s="111"/>
      <c r="C4" s="113"/>
      <c r="D4" s="113"/>
      <c r="E4" s="32" t="s">
        <v>3</v>
      </c>
      <c r="F4" s="120"/>
      <c r="G4" s="120"/>
    </row>
    <row r="5" spans="1:7" s="33" customFormat="1" ht="4.9000000000000004" customHeight="1" x14ac:dyDescent="0.25"/>
    <row r="6" spans="1:7" s="33" customFormat="1" ht="15" x14ac:dyDescent="0.25">
      <c r="A6" s="111" t="s">
        <v>4</v>
      </c>
      <c r="B6" s="111"/>
      <c r="C6" s="111"/>
      <c r="D6" s="111"/>
      <c r="E6" s="111"/>
      <c r="F6" s="111"/>
      <c r="G6" s="111"/>
    </row>
    <row r="7" spans="1:7" s="33" customFormat="1" ht="15" x14ac:dyDescent="0.25">
      <c r="A7" s="32" t="s">
        <v>5</v>
      </c>
      <c r="B7" s="112" t="s">
        <v>6</v>
      </c>
      <c r="C7" s="112"/>
      <c r="D7" s="113"/>
      <c r="E7" s="113"/>
      <c r="F7" s="113"/>
      <c r="G7" s="113"/>
    </row>
    <row r="8" spans="1:7" s="33" customFormat="1" ht="15" x14ac:dyDescent="0.25">
      <c r="A8" s="32" t="s">
        <v>7</v>
      </c>
      <c r="B8" s="112" t="s">
        <v>89</v>
      </c>
      <c r="C8" s="112"/>
      <c r="D8" s="114" t="s">
        <v>90</v>
      </c>
      <c r="E8" s="114"/>
      <c r="F8" s="114"/>
      <c r="G8" s="114"/>
    </row>
    <row r="9" spans="1:7" s="33" customFormat="1" ht="15" x14ac:dyDescent="0.25">
      <c r="A9" s="32" t="s">
        <v>8</v>
      </c>
      <c r="B9" s="112" t="s">
        <v>9</v>
      </c>
      <c r="C9" s="112"/>
      <c r="D9" s="113"/>
      <c r="E9" s="113"/>
      <c r="F9" s="113"/>
      <c r="G9" s="113"/>
    </row>
    <row r="10" spans="1:7" s="33" customFormat="1" ht="15" x14ac:dyDescent="0.25">
      <c r="A10" s="32" t="s">
        <v>10</v>
      </c>
      <c r="B10" s="112" t="s">
        <v>11</v>
      </c>
      <c r="C10" s="112"/>
      <c r="D10" s="115">
        <v>30</v>
      </c>
      <c r="E10" s="115"/>
      <c r="F10" s="115"/>
      <c r="G10" s="115"/>
    </row>
    <row r="11" spans="1:7" s="33" customFormat="1" ht="4.9000000000000004" customHeight="1" x14ac:dyDescent="0.25"/>
    <row r="12" spans="1:7" s="33" customFormat="1" ht="15" x14ac:dyDescent="0.25">
      <c r="A12" s="111" t="s">
        <v>12</v>
      </c>
      <c r="B12" s="111"/>
      <c r="C12" s="111"/>
      <c r="D12" s="111"/>
      <c r="E12" s="111"/>
      <c r="F12" s="111"/>
      <c r="G12" s="111"/>
    </row>
    <row r="13" spans="1:7" s="33" customFormat="1" ht="15" x14ac:dyDescent="0.25">
      <c r="A13" s="111" t="s">
        <v>13</v>
      </c>
      <c r="B13" s="111"/>
      <c r="C13" s="111"/>
      <c r="D13" s="116" t="s">
        <v>94</v>
      </c>
      <c r="E13" s="116"/>
      <c r="F13" s="116" t="s">
        <v>95</v>
      </c>
      <c r="G13" s="116"/>
    </row>
    <row r="14" spans="1:7" s="33" customFormat="1" ht="15" x14ac:dyDescent="0.25">
      <c r="A14" s="114" t="s">
        <v>206</v>
      </c>
      <c r="B14" s="114"/>
      <c r="C14" s="114"/>
      <c r="D14" s="117" t="s">
        <v>207</v>
      </c>
      <c r="E14" s="117"/>
      <c r="F14" s="114">
        <f>G22</f>
        <v>9</v>
      </c>
      <c r="G14" s="114"/>
    </row>
    <row r="15" spans="1:7" s="33" customFormat="1" ht="15" x14ac:dyDescent="0.25">
      <c r="A15" s="114"/>
      <c r="B15" s="114"/>
      <c r="C15" s="114"/>
      <c r="D15" s="117"/>
      <c r="E15" s="117"/>
      <c r="F15" s="114"/>
      <c r="G15" s="114"/>
    </row>
    <row r="16" spans="1:7" s="33" customFormat="1" ht="4.9000000000000004" customHeight="1" x14ac:dyDescent="0.25">
      <c r="B16" s="2"/>
      <c r="C16" s="2"/>
      <c r="D16" s="2"/>
      <c r="E16" s="2"/>
      <c r="F16" s="2"/>
    </row>
    <row r="17" spans="1:7" s="33" customFormat="1" ht="15" x14ac:dyDescent="0.25">
      <c r="A17" s="111" t="s">
        <v>92</v>
      </c>
      <c r="B17" s="111"/>
      <c r="C17" s="111"/>
      <c r="D17" s="111"/>
      <c r="E17" s="111"/>
      <c r="F17" s="111"/>
      <c r="G17" s="111"/>
    </row>
    <row r="18" spans="1:7" s="3" customFormat="1" ht="28.9" customHeight="1" x14ac:dyDescent="0.25">
      <c r="A18" s="32" t="s">
        <v>91</v>
      </c>
      <c r="B18" s="111" t="s">
        <v>208</v>
      </c>
      <c r="C18" s="111"/>
      <c r="D18" s="111"/>
      <c r="E18" s="111"/>
      <c r="F18" s="111"/>
      <c r="G18" s="16" t="s">
        <v>200</v>
      </c>
    </row>
    <row r="19" spans="1:7" s="33" customFormat="1" ht="15" x14ac:dyDescent="0.25">
      <c r="A19" s="4">
        <v>1</v>
      </c>
      <c r="B19" s="117" t="s">
        <v>169</v>
      </c>
      <c r="C19" s="117"/>
      <c r="D19" s="117"/>
      <c r="E19" s="117"/>
      <c r="F19" s="117"/>
      <c r="G19" s="4">
        <v>2</v>
      </c>
    </row>
    <row r="20" spans="1:7" s="33" customFormat="1" ht="15" x14ac:dyDescent="0.25">
      <c r="A20" s="4">
        <v>2</v>
      </c>
      <c r="B20" s="117" t="s">
        <v>176</v>
      </c>
      <c r="C20" s="117"/>
      <c r="D20" s="117"/>
      <c r="E20" s="117"/>
      <c r="F20" s="117"/>
      <c r="G20" s="4">
        <v>5</v>
      </c>
    </row>
    <row r="21" spans="1:7" s="33" customFormat="1" ht="15" x14ac:dyDescent="0.25">
      <c r="A21" s="4">
        <v>3</v>
      </c>
      <c r="B21" s="117" t="s">
        <v>177</v>
      </c>
      <c r="C21" s="117"/>
      <c r="D21" s="117"/>
      <c r="E21" s="117"/>
      <c r="F21" s="117"/>
      <c r="G21" s="4">
        <v>2</v>
      </c>
    </row>
    <row r="22" spans="1:7" s="33" customFormat="1" ht="15" x14ac:dyDescent="0.25">
      <c r="A22" s="121" t="s">
        <v>98</v>
      </c>
      <c r="B22" s="121"/>
      <c r="C22" s="121"/>
      <c r="D22" s="121"/>
      <c r="E22" s="121"/>
      <c r="F22" s="121"/>
      <c r="G22" s="8">
        <f>SUM(G19:G21)</f>
        <v>9</v>
      </c>
    </row>
    <row r="23" spans="1:7" ht="5.0999999999999996" customHeight="1" x14ac:dyDescent="0.25">
      <c r="A23" s="35"/>
      <c r="B23" s="35"/>
      <c r="C23" s="35"/>
      <c r="D23" s="35"/>
      <c r="E23" s="35"/>
      <c r="F23" s="35"/>
      <c r="G23" s="35"/>
    </row>
    <row r="24" spans="1:7" s="35" customFormat="1" ht="15" x14ac:dyDescent="0.25">
      <c r="A24" s="110" t="s">
        <v>99</v>
      </c>
      <c r="B24" s="110"/>
      <c r="C24" s="110"/>
      <c r="D24" s="110"/>
      <c r="E24" s="110"/>
      <c r="F24" s="110"/>
      <c r="G24" s="25" t="s">
        <v>302</v>
      </c>
    </row>
  </sheetData>
  <sheetProtection algorithmName="SHA-512" hashValue="0DUBq1HzycNWoZPGFZJxDn//ylzUJs5P9alOX1EOijcQrI6WrI/LrW7QBhMzGdYp7PebuBO0CHt5lhZThKi9Kw==" saltValue="lPLRxbZOH4JRRZch6iDDxQ==" spinCount="100000" sheet="1" objects="1" scenarios="1"/>
  <mergeCells count="33">
    <mergeCell ref="B19:F19"/>
    <mergeCell ref="B20:F20"/>
    <mergeCell ref="B21:F21"/>
    <mergeCell ref="A22:F22"/>
    <mergeCell ref="B18:F18"/>
    <mergeCell ref="F14:G14"/>
    <mergeCell ref="A17:G17"/>
    <mergeCell ref="F15:G15"/>
    <mergeCell ref="A15:C15"/>
    <mergeCell ref="D15:E15"/>
    <mergeCell ref="A1:G1"/>
    <mergeCell ref="A3:B3"/>
    <mergeCell ref="C3:D3"/>
    <mergeCell ref="F3:G3"/>
    <mergeCell ref="A4:B4"/>
    <mergeCell ref="C4:D4"/>
    <mergeCell ref="F4:G4"/>
    <mergeCell ref="A24:F24"/>
    <mergeCell ref="A6:G6"/>
    <mergeCell ref="B7:C7"/>
    <mergeCell ref="D7:G7"/>
    <mergeCell ref="B8:C8"/>
    <mergeCell ref="D8:G8"/>
    <mergeCell ref="B9:C9"/>
    <mergeCell ref="D9:G9"/>
    <mergeCell ref="B10:C10"/>
    <mergeCell ref="D10:G10"/>
    <mergeCell ref="A12:G12"/>
    <mergeCell ref="F13:G13"/>
    <mergeCell ref="A13:C13"/>
    <mergeCell ref="D13:E13"/>
    <mergeCell ref="A14:C14"/>
    <mergeCell ref="D14:E14"/>
  </mergeCells>
  <dataValidations disablePrompts="1" count="1">
    <dataValidation type="list" allowBlank="1" showInputMessage="1" showErrorMessage="1" sqref="G24" xr:uid="{37A5124D-7F4C-4301-9491-3D9358F0B56E}">
      <formula1>"Sim,Não"</formula1>
    </dataValidation>
  </dataValidations>
  <printOptions horizontalCentered="1"/>
  <pageMargins left="0.19685039370078741" right="0.19685039370078741" top="0.98425196850393704" bottom="0.78740157480314965" header="0.19685039370078741" footer="0.19685039370078741"/>
  <pageSetup paperSize="9" scale="75" orientation="portrait" r:id="rId1"/>
  <headerFooter>
    <oddHeader>&amp;C&amp;G</oddHeader>
    <oddFooter>&amp;C&amp;12&amp;F / &amp;A - Página &amp;P de &amp;N&amp;11
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2B83E-9514-4992-878D-FB3AB38F76AA}">
  <sheetPr>
    <pageSetUpPr fitToPage="1"/>
  </sheetPr>
  <dimension ref="A1:Q16"/>
  <sheetViews>
    <sheetView zoomScaleNormal="100" workbookViewId="0">
      <pane xSplit="3" ySplit="6" topLeftCell="D7" activePane="bottomRight" state="frozen"/>
      <selection activeCell="A14" sqref="A14:C14"/>
      <selection pane="topRight" activeCell="A14" sqref="A14:C14"/>
      <selection pane="bottomLeft" activeCell="A14" sqref="A14:C14"/>
      <selection pane="bottomRight" activeCell="D7" sqref="D7"/>
    </sheetView>
  </sheetViews>
  <sheetFormatPr defaultColWidth="8.85546875" defaultRowHeight="15" x14ac:dyDescent="0.25"/>
  <cols>
    <col min="1" max="1" width="10.85546875" customWidth="1"/>
    <col min="2" max="2" width="14.28515625" style="62" bestFit="1" customWidth="1"/>
    <col min="3" max="3" width="28.5703125" bestFit="1" customWidth="1"/>
    <col min="4" max="4" width="8.7109375" style="63" customWidth="1"/>
    <col min="5" max="6" width="11.7109375" customWidth="1"/>
    <col min="7" max="7" width="11" bestFit="1" customWidth="1"/>
    <col min="8" max="8" width="5.7109375" style="64" customWidth="1"/>
    <col min="9" max="9" width="11.7109375" customWidth="1"/>
    <col min="10" max="10" width="5.7109375" style="64" customWidth="1"/>
    <col min="11" max="11" width="11.7109375" customWidth="1"/>
    <col min="12" max="12" width="5.7109375" style="64" customWidth="1"/>
    <col min="13" max="13" width="11.7109375" customWidth="1"/>
  </cols>
  <sheetData>
    <row r="1" spans="1:17" s="1" customFormat="1" ht="15.75" x14ac:dyDescent="0.25">
      <c r="A1" s="118" t="s">
        <v>88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7" s="33" customFormat="1" ht="4.9000000000000004" customHeight="1" x14ac:dyDescent="0.25">
      <c r="A2" s="36"/>
      <c r="B2" s="35"/>
      <c r="C2" s="3"/>
      <c r="D2" s="3"/>
      <c r="F2" s="37"/>
      <c r="G2" s="37"/>
    </row>
    <row r="3" spans="1:17" s="33" customFormat="1" x14ac:dyDescent="0.25">
      <c r="A3" s="123" t="s">
        <v>209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7" s="33" customFormat="1" ht="4.5" customHeight="1" x14ac:dyDescent="0.25">
      <c r="A4" s="36"/>
      <c r="B4" s="35"/>
      <c r="C4" s="3"/>
      <c r="D4" s="3"/>
      <c r="F4" s="37"/>
      <c r="G4" s="37"/>
    </row>
    <row r="5" spans="1:17" s="33" customFormat="1" x14ac:dyDescent="0.25">
      <c r="A5" s="126" t="s">
        <v>229</v>
      </c>
      <c r="B5" s="126" t="s">
        <v>245</v>
      </c>
      <c r="C5" s="127" t="s">
        <v>230</v>
      </c>
      <c r="D5" s="127" t="s">
        <v>117</v>
      </c>
      <c r="E5" s="127" t="s">
        <v>231</v>
      </c>
      <c r="F5" s="127" t="s">
        <v>119</v>
      </c>
      <c r="G5" s="127" t="s">
        <v>196</v>
      </c>
      <c r="H5" s="125" t="s">
        <v>198</v>
      </c>
      <c r="I5" s="125"/>
      <c r="J5" s="124" t="s">
        <v>176</v>
      </c>
      <c r="K5" s="124"/>
      <c r="L5" s="125" t="s">
        <v>177</v>
      </c>
      <c r="M5" s="125"/>
    </row>
    <row r="6" spans="1:17" ht="45" x14ac:dyDescent="0.25">
      <c r="A6" s="126"/>
      <c r="B6" s="126"/>
      <c r="C6" s="127"/>
      <c r="D6" s="127"/>
      <c r="E6" s="127"/>
      <c r="F6" s="127"/>
      <c r="G6" s="127"/>
      <c r="H6" s="41" t="s">
        <v>197</v>
      </c>
      <c r="I6" s="42" t="s">
        <v>195</v>
      </c>
      <c r="J6" s="43" t="s">
        <v>197</v>
      </c>
      <c r="K6" s="44" t="s">
        <v>195</v>
      </c>
      <c r="L6" s="41" t="s">
        <v>197</v>
      </c>
      <c r="M6" s="42" t="s">
        <v>195</v>
      </c>
      <c r="Q6" s="33"/>
    </row>
    <row r="7" spans="1:17" ht="45" x14ac:dyDescent="0.25">
      <c r="A7" s="34" t="s">
        <v>63</v>
      </c>
      <c r="B7" s="34" t="s">
        <v>249</v>
      </c>
      <c r="C7" s="45" t="s">
        <v>172</v>
      </c>
      <c r="D7" s="46" t="s">
        <v>97</v>
      </c>
      <c r="E7" s="47">
        <v>12</v>
      </c>
      <c r="F7" s="24"/>
      <c r="G7" s="48">
        <f t="shared" ref="G7:G12" si="0">ROUND((F7/E7),2)</f>
        <v>0</v>
      </c>
      <c r="H7" s="49">
        <v>1</v>
      </c>
      <c r="I7" s="22">
        <f t="shared" ref="I7:I12" si="1">ROUND((G7*H7),2)</f>
        <v>0</v>
      </c>
      <c r="J7" s="49">
        <v>1</v>
      </c>
      <c r="K7" s="22">
        <f t="shared" ref="K7:K12" si="2">ROUND((G7*J7),2)</f>
        <v>0</v>
      </c>
      <c r="L7" s="50"/>
      <c r="M7" s="51"/>
    </row>
    <row r="8" spans="1:17" ht="45" x14ac:dyDescent="0.25">
      <c r="A8" s="34" t="s">
        <v>63</v>
      </c>
      <c r="B8" s="34" t="s">
        <v>249</v>
      </c>
      <c r="C8" s="45" t="s">
        <v>173</v>
      </c>
      <c r="D8" s="46" t="s">
        <v>97</v>
      </c>
      <c r="E8" s="47">
        <v>12</v>
      </c>
      <c r="F8" s="24"/>
      <c r="G8" s="48">
        <f t="shared" si="0"/>
        <v>0</v>
      </c>
      <c r="H8" s="49">
        <v>1</v>
      </c>
      <c r="I8" s="22">
        <f t="shared" si="1"/>
        <v>0</v>
      </c>
      <c r="J8" s="49">
        <v>1</v>
      </c>
      <c r="K8" s="22">
        <f t="shared" si="2"/>
        <v>0</v>
      </c>
      <c r="L8" s="50"/>
      <c r="M8" s="51"/>
    </row>
    <row r="9" spans="1:17" ht="45" x14ac:dyDescent="0.25">
      <c r="A9" s="34" t="s">
        <v>63</v>
      </c>
      <c r="B9" s="34" t="s">
        <v>249</v>
      </c>
      <c r="C9" s="45" t="s">
        <v>226</v>
      </c>
      <c r="D9" s="46" t="s">
        <v>97</v>
      </c>
      <c r="E9" s="47">
        <v>60</v>
      </c>
      <c r="F9" s="24"/>
      <c r="G9" s="48">
        <f t="shared" si="0"/>
        <v>0</v>
      </c>
      <c r="H9" s="49">
        <v>2</v>
      </c>
      <c r="I9" s="22">
        <f t="shared" si="1"/>
        <v>0</v>
      </c>
      <c r="J9" s="49">
        <v>2</v>
      </c>
      <c r="K9" s="22">
        <f t="shared" si="2"/>
        <v>0</v>
      </c>
      <c r="L9" s="49">
        <v>2</v>
      </c>
      <c r="M9" s="22">
        <f>ROUND((G9*L9),2)</f>
        <v>0</v>
      </c>
    </row>
    <row r="10" spans="1:17" ht="45" x14ac:dyDescent="0.25">
      <c r="A10" s="34" t="s">
        <v>63</v>
      </c>
      <c r="B10" s="34" t="s">
        <v>249</v>
      </c>
      <c r="C10" s="45" t="s">
        <v>174</v>
      </c>
      <c r="D10" s="46" t="s">
        <v>97</v>
      </c>
      <c r="E10" s="47">
        <v>24</v>
      </c>
      <c r="F10" s="24"/>
      <c r="G10" s="48">
        <f t="shared" si="0"/>
        <v>0</v>
      </c>
      <c r="H10" s="49">
        <v>6</v>
      </c>
      <c r="I10" s="22">
        <f t="shared" si="1"/>
        <v>0</v>
      </c>
      <c r="J10" s="49">
        <v>6</v>
      </c>
      <c r="K10" s="22">
        <f t="shared" si="2"/>
        <v>0</v>
      </c>
      <c r="L10" s="49">
        <v>6</v>
      </c>
      <c r="M10" s="22">
        <f>ROUND((G10*L10),2)</f>
        <v>0</v>
      </c>
    </row>
    <row r="11" spans="1:17" ht="75" x14ac:dyDescent="0.25">
      <c r="A11" s="34" t="s">
        <v>63</v>
      </c>
      <c r="B11" s="34" t="s">
        <v>249</v>
      </c>
      <c r="C11" s="45" t="s">
        <v>297</v>
      </c>
      <c r="D11" s="46" t="s">
        <v>97</v>
      </c>
      <c r="E11" s="47">
        <f>12*5</f>
        <v>60</v>
      </c>
      <c r="F11" s="24"/>
      <c r="G11" s="48">
        <f t="shared" ref="G11" si="3">ROUND((F11/E11),2)</f>
        <v>0</v>
      </c>
      <c r="H11" s="49">
        <v>1</v>
      </c>
      <c r="I11" s="22">
        <f t="shared" ref="I11" si="4">ROUND((G11*H11),2)</f>
        <v>0</v>
      </c>
      <c r="J11" s="49">
        <v>1</v>
      </c>
      <c r="K11" s="22">
        <f t="shared" si="2"/>
        <v>0</v>
      </c>
      <c r="L11" s="50"/>
      <c r="M11" s="51"/>
    </row>
    <row r="12" spans="1:17" ht="75" x14ac:dyDescent="0.25">
      <c r="A12" s="34" t="s">
        <v>63</v>
      </c>
      <c r="B12" s="34" t="s">
        <v>249</v>
      </c>
      <c r="C12" s="45" t="s">
        <v>298</v>
      </c>
      <c r="D12" s="46" t="s">
        <v>97</v>
      </c>
      <c r="E12" s="47">
        <f>12*5</f>
        <v>60</v>
      </c>
      <c r="F12" s="24"/>
      <c r="G12" s="48">
        <f t="shared" si="0"/>
        <v>0</v>
      </c>
      <c r="H12" s="49">
        <v>1</v>
      </c>
      <c r="I12" s="22">
        <f t="shared" si="1"/>
        <v>0</v>
      </c>
      <c r="J12" s="49">
        <v>1</v>
      </c>
      <c r="K12" s="22">
        <f t="shared" si="2"/>
        <v>0</v>
      </c>
      <c r="L12" s="50"/>
      <c r="M12" s="51"/>
    </row>
    <row r="13" spans="1:17" ht="4.9000000000000004" customHeight="1" x14ac:dyDescent="0.25">
      <c r="A13" s="52"/>
      <c r="B13" s="53"/>
      <c r="C13" s="54"/>
      <c r="D13" s="55"/>
      <c r="E13" s="56"/>
      <c r="F13" s="57"/>
      <c r="G13" s="57"/>
      <c r="H13" s="58"/>
      <c r="I13" s="59"/>
      <c r="J13" s="58"/>
      <c r="K13" s="59"/>
      <c r="L13" s="58"/>
      <c r="M13" s="59"/>
    </row>
    <row r="14" spans="1:17" x14ac:dyDescent="0.25">
      <c r="A14" s="122" t="s">
        <v>199</v>
      </c>
      <c r="B14" s="122"/>
      <c r="C14" s="122"/>
      <c r="D14" s="122"/>
      <c r="E14" s="122"/>
      <c r="F14" s="122"/>
      <c r="G14" s="122"/>
      <c r="H14" s="60"/>
      <c r="I14" s="61">
        <f>SUM(I7:I12)</f>
        <v>0</v>
      </c>
      <c r="J14" s="60"/>
      <c r="K14" s="61">
        <f>SUM(K7:K12)</f>
        <v>0</v>
      </c>
      <c r="L14" s="60"/>
      <c r="M14" s="61">
        <f>SUM(M7:M12)</f>
        <v>0</v>
      </c>
    </row>
    <row r="15" spans="1:17" ht="4.9000000000000004" customHeight="1" x14ac:dyDescent="0.25"/>
    <row r="16" spans="1:17" x14ac:dyDescent="0.25">
      <c r="A16" s="110" t="s">
        <v>99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25" t="s">
        <v>302</v>
      </c>
    </row>
  </sheetData>
  <sheetProtection algorithmName="SHA-512" hashValue="DndSYG7VqdG9zK9bbB2tUxCDRuu/n2qRtG/Ija2QP0oHZagCrbsDI6ltiWW6+CPYwOdIRWz5RiJ7YZJ/uaQq2A==" saltValue="c82S2jBOtK/2fT7HU1JahQ==" spinCount="100000" sheet="1" objects="1" scenarios="1"/>
  <mergeCells count="14">
    <mergeCell ref="A14:G14"/>
    <mergeCell ref="A16:L16"/>
    <mergeCell ref="A1:M1"/>
    <mergeCell ref="A3:M3"/>
    <mergeCell ref="J5:K5"/>
    <mergeCell ref="L5:M5"/>
    <mergeCell ref="H5:I5"/>
    <mergeCell ref="A5:A6"/>
    <mergeCell ref="B5:B6"/>
    <mergeCell ref="C5:C6"/>
    <mergeCell ref="D5:D6"/>
    <mergeCell ref="E5:E6"/>
    <mergeCell ref="F5:F6"/>
    <mergeCell ref="G5:G6"/>
  </mergeCells>
  <dataValidations count="2">
    <dataValidation type="list" allowBlank="1" showInputMessage="1" showErrorMessage="1" sqref="M16" xr:uid="{EBF99375-AC99-44C7-8220-43AD7F499EE1}">
      <formula1>"Sim,Não"</formula1>
    </dataValidation>
    <dataValidation type="decimal" operator="greaterThanOrEqual" allowBlank="1" showInputMessage="1" showErrorMessage="1" sqref="F7:F12" xr:uid="{7F86A95C-8B3D-4F57-83E6-67AA37D1557C}">
      <formula1>0</formula1>
    </dataValidation>
  </dataValidations>
  <printOptions horizontalCentered="1"/>
  <pageMargins left="0.19685039370078741" right="0.19685039370078741" top="0.98425196850393704" bottom="0.78740157480314965" header="0.19685039370078741" footer="0.19685039370078741"/>
  <pageSetup paperSize="9" scale="67" orientation="portrait" r:id="rId1"/>
  <headerFooter>
    <oddHeader>&amp;C&amp;G</oddHeader>
    <oddFooter>&amp;C&amp;12&amp;F / &amp;A - Página &amp;P de &amp;N&amp;11
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CE3D2-1490-47B8-BB21-F0D4FE7D3A2A}">
  <sheetPr>
    <pageSetUpPr fitToPage="1"/>
  </sheetPr>
  <dimension ref="A1:K20"/>
  <sheetViews>
    <sheetView zoomScaleNormal="100" workbookViewId="0">
      <pane xSplit="3" ySplit="6" topLeftCell="D7" activePane="bottomRight" state="frozen"/>
      <selection activeCell="A14" sqref="A14:C14"/>
      <selection pane="topRight" activeCell="A14" sqref="A14:C14"/>
      <selection pane="bottomLeft" activeCell="A14" sqref="A14:C14"/>
      <selection pane="bottomRight" activeCell="D7" sqref="D7"/>
    </sheetView>
  </sheetViews>
  <sheetFormatPr defaultColWidth="8.85546875" defaultRowHeight="15" x14ac:dyDescent="0.25"/>
  <cols>
    <col min="1" max="1" width="11.5703125" customWidth="1"/>
    <col min="2" max="2" width="16" style="62" bestFit="1" customWidth="1"/>
    <col min="3" max="3" width="43.5703125" customWidth="1"/>
    <col min="4" max="6" width="14.7109375" customWidth="1"/>
    <col min="7" max="7" width="14.42578125" bestFit="1" customWidth="1"/>
  </cols>
  <sheetData>
    <row r="1" spans="1:11" s="1" customFormat="1" ht="15.75" x14ac:dyDescent="0.25">
      <c r="A1" s="118" t="s">
        <v>88</v>
      </c>
      <c r="B1" s="118"/>
      <c r="C1" s="118"/>
      <c r="D1" s="118"/>
      <c r="E1" s="118"/>
      <c r="F1" s="118"/>
    </row>
    <row r="2" spans="1:11" s="33" customFormat="1" ht="4.9000000000000004" customHeight="1" x14ac:dyDescent="0.25">
      <c r="A2" s="36"/>
      <c r="B2" s="35"/>
      <c r="C2" s="3"/>
    </row>
    <row r="3" spans="1:11" s="33" customFormat="1" x14ac:dyDescent="0.25">
      <c r="A3" s="123" t="s">
        <v>210</v>
      </c>
      <c r="B3" s="123"/>
      <c r="C3" s="123"/>
      <c r="D3" s="123"/>
      <c r="E3" s="123"/>
      <c r="F3" s="123"/>
    </row>
    <row r="4" spans="1:11" s="33" customFormat="1" ht="4.5" customHeight="1" x14ac:dyDescent="0.25">
      <c r="A4" s="36"/>
      <c r="B4" s="35"/>
      <c r="C4" s="3"/>
    </row>
    <row r="5" spans="1:11" s="33" customFormat="1" ht="45" x14ac:dyDescent="0.25">
      <c r="A5" s="126" t="s">
        <v>194</v>
      </c>
      <c r="B5" s="126" t="s">
        <v>245</v>
      </c>
      <c r="C5" s="127" t="s">
        <v>250</v>
      </c>
      <c r="D5" s="39" t="s">
        <v>201</v>
      </c>
      <c r="E5" s="40" t="s">
        <v>202</v>
      </c>
      <c r="F5" s="39" t="s">
        <v>203</v>
      </c>
    </row>
    <row r="6" spans="1:11" ht="45" x14ac:dyDescent="0.25">
      <c r="A6" s="126"/>
      <c r="B6" s="126"/>
      <c r="C6" s="127"/>
      <c r="D6" s="42" t="s">
        <v>195</v>
      </c>
      <c r="E6" s="44" t="s">
        <v>195</v>
      </c>
      <c r="F6" s="42" t="s">
        <v>195</v>
      </c>
      <c r="K6" s="33"/>
    </row>
    <row r="7" spans="1:11" ht="30" x14ac:dyDescent="0.25">
      <c r="A7" s="34" t="s">
        <v>279</v>
      </c>
      <c r="B7" s="34" t="s">
        <v>251</v>
      </c>
      <c r="C7" s="45" t="s">
        <v>182</v>
      </c>
      <c r="D7" s="26"/>
      <c r="E7" s="26"/>
      <c r="F7" s="26"/>
    </row>
    <row r="8" spans="1:11" ht="45" x14ac:dyDescent="0.25">
      <c r="A8" s="34" t="s">
        <v>274</v>
      </c>
      <c r="B8" s="34" t="s">
        <v>251</v>
      </c>
      <c r="C8" s="45" t="s">
        <v>280</v>
      </c>
      <c r="D8" s="26"/>
      <c r="E8" s="26"/>
      <c r="F8" s="26"/>
    </row>
    <row r="9" spans="1:11" ht="45" x14ac:dyDescent="0.25">
      <c r="A9" s="34" t="s">
        <v>275</v>
      </c>
      <c r="B9" s="34" t="s">
        <v>251</v>
      </c>
      <c r="C9" s="45" t="s">
        <v>281</v>
      </c>
      <c r="D9" s="26"/>
      <c r="E9" s="26"/>
      <c r="F9" s="26"/>
    </row>
    <row r="10" spans="1:11" ht="30" x14ac:dyDescent="0.25">
      <c r="A10" s="34" t="s">
        <v>276</v>
      </c>
      <c r="B10" s="34" t="s">
        <v>251</v>
      </c>
      <c r="C10" s="45" t="s">
        <v>282</v>
      </c>
      <c r="D10" s="26"/>
      <c r="E10" s="26"/>
      <c r="F10" s="26"/>
    </row>
    <row r="11" spans="1:11" ht="30" x14ac:dyDescent="0.25">
      <c r="A11" s="34" t="s">
        <v>278</v>
      </c>
      <c r="B11" s="34" t="s">
        <v>251</v>
      </c>
      <c r="C11" s="45" t="s">
        <v>283</v>
      </c>
      <c r="D11" s="26"/>
      <c r="E11" s="26"/>
      <c r="F11" s="26"/>
    </row>
    <row r="12" spans="1:11" ht="30" x14ac:dyDescent="0.25">
      <c r="A12" s="34" t="s">
        <v>277</v>
      </c>
      <c r="B12" s="34" t="s">
        <v>251</v>
      </c>
      <c r="C12" s="45" t="s">
        <v>284</v>
      </c>
      <c r="D12" s="26"/>
      <c r="E12" s="26"/>
      <c r="F12" s="26"/>
    </row>
    <row r="13" spans="1:11" ht="30" x14ac:dyDescent="0.25">
      <c r="A13" s="34" t="s">
        <v>289</v>
      </c>
      <c r="B13" s="34" t="s">
        <v>251</v>
      </c>
      <c r="C13" s="45" t="s">
        <v>285</v>
      </c>
      <c r="D13" s="26"/>
      <c r="E13" s="26"/>
      <c r="F13" s="26"/>
    </row>
    <row r="14" spans="1:11" ht="30" x14ac:dyDescent="0.25">
      <c r="A14" s="34" t="s">
        <v>290</v>
      </c>
      <c r="B14" s="34" t="s">
        <v>251</v>
      </c>
      <c r="C14" s="45" t="s">
        <v>286</v>
      </c>
      <c r="D14" s="26"/>
      <c r="E14" s="26"/>
      <c r="F14" s="26"/>
    </row>
    <row r="15" spans="1:11" ht="45" x14ac:dyDescent="0.25">
      <c r="A15" s="34" t="s">
        <v>291</v>
      </c>
      <c r="B15" s="34" t="s">
        <v>251</v>
      </c>
      <c r="C15" s="45" t="s">
        <v>287</v>
      </c>
      <c r="D15" s="26"/>
      <c r="E15" s="26"/>
      <c r="F15" s="26"/>
    </row>
    <row r="16" spans="1:11" ht="30" x14ac:dyDescent="0.25">
      <c r="A16" s="34" t="s">
        <v>292</v>
      </c>
      <c r="B16" s="34" t="s">
        <v>251</v>
      </c>
      <c r="C16" s="45" t="s">
        <v>288</v>
      </c>
      <c r="D16" s="26"/>
      <c r="E16" s="26"/>
      <c r="F16" s="26"/>
    </row>
    <row r="17" spans="1:6" ht="4.9000000000000004" customHeight="1" x14ac:dyDescent="0.25">
      <c r="A17" s="52"/>
      <c r="B17" s="53"/>
      <c r="C17" s="54"/>
      <c r="D17" s="59"/>
      <c r="E17" s="59"/>
      <c r="F17" s="59"/>
    </row>
    <row r="18" spans="1:6" x14ac:dyDescent="0.25">
      <c r="A18" s="122" t="s">
        <v>199</v>
      </c>
      <c r="B18" s="122"/>
      <c r="C18" s="122"/>
      <c r="D18" s="61">
        <f>ROUND((SUM(D7:D16)),2)</f>
        <v>0</v>
      </c>
      <c r="E18" s="61">
        <f t="shared" ref="E18:F18" si="0">ROUND((SUM(E7:E16)),2)</f>
        <v>0</v>
      </c>
      <c r="F18" s="61">
        <f t="shared" si="0"/>
        <v>0</v>
      </c>
    </row>
    <row r="19" spans="1:6" ht="4.9000000000000004" customHeight="1" x14ac:dyDescent="0.25"/>
    <row r="20" spans="1:6" ht="15" customHeight="1" x14ac:dyDescent="0.25">
      <c r="A20" s="110" t="s">
        <v>99</v>
      </c>
      <c r="B20" s="110"/>
      <c r="C20" s="110"/>
      <c r="D20" s="110"/>
      <c r="E20" s="110"/>
      <c r="F20" s="25" t="s">
        <v>302</v>
      </c>
    </row>
  </sheetData>
  <sheetProtection algorithmName="SHA-512" hashValue="kBUex7deKXD6M49c0zIsX5Ze94mqp8jkTp1IWrCXyHZsMzX/k2S135sNRVwfgFSYPB6dTp4mzmKtmIynpSI66Q==" saltValue="l3N08vbiTSwb1Hdz5OYINA==" spinCount="100000" sheet="1" objects="1" scenarios="1"/>
  <mergeCells count="7">
    <mergeCell ref="A20:E20"/>
    <mergeCell ref="A1:F1"/>
    <mergeCell ref="A3:F3"/>
    <mergeCell ref="A18:C18"/>
    <mergeCell ref="A5:A6"/>
    <mergeCell ref="B5:B6"/>
    <mergeCell ref="C5:C6"/>
  </mergeCells>
  <dataValidations count="2">
    <dataValidation type="list" allowBlank="1" showInputMessage="1" showErrorMessage="1" sqref="F20" xr:uid="{447FBC60-9369-469C-8237-DD5BBD53165C}">
      <formula1>"Sim,Não"</formula1>
    </dataValidation>
    <dataValidation type="decimal" operator="greaterThanOrEqual" allowBlank="1" showInputMessage="1" showErrorMessage="1" sqref="D7:F16" xr:uid="{6AC78345-F1EF-49E3-8F5B-C3E3D9B7F0F0}">
      <formula1>0</formula1>
    </dataValidation>
  </dataValidations>
  <printOptions horizontalCentered="1"/>
  <pageMargins left="0.19685039370078741" right="0.19685039370078741" top="0.98425196850393704" bottom="0.78740157480314965" header="0.19685039370078741" footer="0.19685039370078741"/>
  <pageSetup paperSize="9" scale="86" orientation="portrait" r:id="rId1"/>
  <headerFooter>
    <oddHeader>&amp;C&amp;G</oddHeader>
    <oddFooter>&amp;C&amp;12&amp;F / &amp;A - Página &amp;P de &amp;N&amp;11
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ED1E1-92F4-4393-B94A-C08A667B1E77}">
  <sheetPr>
    <pageSetUpPr fitToPage="1"/>
  </sheetPr>
  <dimension ref="A1:N20"/>
  <sheetViews>
    <sheetView zoomScaleNormal="100" workbookViewId="0">
      <pane xSplit="3" ySplit="6" topLeftCell="D7" activePane="bottomRight" state="frozen"/>
      <selection activeCell="A14" sqref="A14:C14"/>
      <selection pane="topRight" activeCell="A14" sqref="A14:C14"/>
      <selection pane="bottomLeft" activeCell="A14" sqref="A14:C14"/>
      <selection pane="bottomRight" activeCell="D7" sqref="D7"/>
    </sheetView>
  </sheetViews>
  <sheetFormatPr defaultColWidth="8.85546875" defaultRowHeight="15" x14ac:dyDescent="0.25"/>
  <cols>
    <col min="1" max="1" width="11.85546875" customWidth="1"/>
    <col min="2" max="2" width="14.85546875" style="62" customWidth="1"/>
    <col min="3" max="3" width="24.140625" customWidth="1"/>
    <col min="4" max="4" width="9.5703125" style="63" bestFit="1" customWidth="1"/>
    <col min="5" max="5" width="11.7109375" customWidth="1"/>
    <col min="6" max="7" width="12.7109375" customWidth="1"/>
    <col min="8" max="8" width="5" style="64" bestFit="1" customWidth="1"/>
    <col min="9" max="9" width="12.7109375" customWidth="1"/>
    <col min="10" max="10" width="14.42578125" bestFit="1" customWidth="1"/>
  </cols>
  <sheetData>
    <row r="1" spans="1:14" s="1" customFormat="1" ht="15.75" x14ac:dyDescent="0.25">
      <c r="A1" s="118" t="s">
        <v>88</v>
      </c>
      <c r="B1" s="118"/>
      <c r="C1" s="118"/>
      <c r="D1" s="118"/>
      <c r="E1" s="118"/>
      <c r="F1" s="118"/>
      <c r="G1" s="118"/>
      <c r="H1" s="118"/>
      <c r="I1" s="118"/>
    </row>
    <row r="2" spans="1:14" s="33" customFormat="1" ht="4.9000000000000004" customHeight="1" x14ac:dyDescent="0.25">
      <c r="A2" s="36"/>
      <c r="B2" s="35"/>
      <c r="C2" s="3"/>
      <c r="D2" s="3"/>
      <c r="F2" s="37"/>
      <c r="G2" s="37"/>
    </row>
    <row r="3" spans="1:14" s="33" customFormat="1" x14ac:dyDescent="0.25">
      <c r="A3" s="123" t="s">
        <v>242</v>
      </c>
      <c r="B3" s="123"/>
      <c r="C3" s="123"/>
      <c r="D3" s="123"/>
      <c r="E3" s="123"/>
      <c r="F3" s="123"/>
      <c r="G3" s="123"/>
      <c r="H3" s="123"/>
      <c r="I3" s="123"/>
    </row>
    <row r="4" spans="1:14" s="33" customFormat="1" ht="4.5" customHeight="1" x14ac:dyDescent="0.25">
      <c r="A4" s="36"/>
      <c r="B4" s="35"/>
      <c r="C4" s="3"/>
      <c r="D4" s="3"/>
      <c r="F4" s="37"/>
      <c r="G4" s="37"/>
    </row>
    <row r="5" spans="1:14" s="33" customFormat="1" ht="15" customHeight="1" x14ac:dyDescent="0.25">
      <c r="A5" s="126" t="s">
        <v>246</v>
      </c>
      <c r="B5" s="126" t="s">
        <v>245</v>
      </c>
      <c r="C5" s="127" t="s">
        <v>247</v>
      </c>
      <c r="D5" s="127" t="s">
        <v>117</v>
      </c>
      <c r="E5" s="127" t="s">
        <v>118</v>
      </c>
      <c r="F5" s="127" t="s">
        <v>119</v>
      </c>
      <c r="G5" s="127" t="s">
        <v>196</v>
      </c>
      <c r="H5" s="128" t="s">
        <v>178</v>
      </c>
      <c r="I5" s="128"/>
    </row>
    <row r="6" spans="1:14" ht="45" x14ac:dyDescent="0.25">
      <c r="A6" s="126"/>
      <c r="B6" s="126"/>
      <c r="C6" s="127"/>
      <c r="D6" s="127"/>
      <c r="E6" s="127"/>
      <c r="F6" s="127"/>
      <c r="G6" s="127"/>
      <c r="H6" s="65" t="s">
        <v>171</v>
      </c>
      <c r="I6" s="38" t="s">
        <v>195</v>
      </c>
      <c r="N6" s="33"/>
    </row>
    <row r="7" spans="1:14" x14ac:dyDescent="0.25">
      <c r="A7" s="34" t="s">
        <v>262</v>
      </c>
      <c r="B7" s="34" t="s">
        <v>170</v>
      </c>
      <c r="C7" s="45" t="s">
        <v>175</v>
      </c>
      <c r="D7" s="46" t="s">
        <v>97</v>
      </c>
      <c r="E7" s="47">
        <v>48</v>
      </c>
      <c r="F7" s="24"/>
      <c r="G7" s="48">
        <f>ROUND((F7/E7),2)</f>
        <v>0</v>
      </c>
      <c r="H7" s="49">
        <v>4</v>
      </c>
      <c r="I7" s="22">
        <f>G7*H7</f>
        <v>0</v>
      </c>
    </row>
    <row r="8" spans="1:14" x14ac:dyDescent="0.25">
      <c r="A8" s="34" t="s">
        <v>261</v>
      </c>
      <c r="B8" s="34" t="s">
        <v>170</v>
      </c>
      <c r="C8" s="45" t="s">
        <v>180</v>
      </c>
      <c r="D8" s="46" t="s">
        <v>97</v>
      </c>
      <c r="E8" s="47">
        <v>60</v>
      </c>
      <c r="F8" s="24"/>
      <c r="G8" s="48">
        <f>ROUND((F8/E8),2)</f>
        <v>0</v>
      </c>
      <c r="H8" s="49">
        <v>1</v>
      </c>
      <c r="I8" s="22">
        <f>G8*H8</f>
        <v>0</v>
      </c>
    </row>
    <row r="9" spans="1:14" s="35" customFormat="1" ht="15" customHeight="1" x14ac:dyDescent="0.25">
      <c r="A9" s="129" t="s">
        <v>188</v>
      </c>
      <c r="B9" s="129"/>
      <c r="C9" s="129"/>
      <c r="D9" s="42"/>
      <c r="E9" s="66"/>
      <c r="F9" s="42"/>
      <c r="G9" s="66"/>
      <c r="H9" s="42"/>
      <c r="I9" s="66">
        <f>SUM(I7:I8)</f>
        <v>0</v>
      </c>
    </row>
    <row r="10" spans="1:14" ht="4.9000000000000004" customHeight="1" x14ac:dyDescent="0.25">
      <c r="A10" s="52"/>
      <c r="B10" s="53"/>
      <c r="C10" s="54"/>
      <c r="D10" s="55"/>
      <c r="E10" s="55"/>
      <c r="F10" s="55"/>
      <c r="G10" s="55"/>
      <c r="H10" s="58"/>
      <c r="I10" s="59"/>
    </row>
    <row r="11" spans="1:14" x14ac:dyDescent="0.25">
      <c r="A11" s="122" t="s">
        <v>204</v>
      </c>
      <c r="B11" s="122"/>
      <c r="C11" s="122"/>
      <c r="D11" s="122"/>
      <c r="E11" s="122"/>
      <c r="F11" s="122"/>
      <c r="G11" s="122"/>
      <c r="H11" s="122"/>
      <c r="I11" s="67">
        <f>'Custos dir_indiretos_Lucro_Trib'!C29+'Custos dir_indiretos_Lucro_Trib'!D29+'Custos dir_indiretos_Lucro_Trib'!E29</f>
        <v>27</v>
      </c>
    </row>
    <row r="12" spans="1:14" x14ac:dyDescent="0.25">
      <c r="A12" s="122" t="s">
        <v>205</v>
      </c>
      <c r="B12" s="122"/>
      <c r="C12" s="122"/>
      <c r="D12" s="122"/>
      <c r="E12" s="122"/>
      <c r="F12" s="122"/>
      <c r="G12" s="122"/>
      <c r="H12" s="122"/>
      <c r="I12" s="61">
        <f>ROUND((I9/I11),2)</f>
        <v>0</v>
      </c>
    </row>
    <row r="13" spans="1:14" ht="4.9000000000000004" customHeight="1" x14ac:dyDescent="0.25">
      <c r="E13" s="63"/>
      <c r="F13" s="63"/>
      <c r="G13" s="63"/>
    </row>
    <row r="14" spans="1:14" ht="15" customHeight="1" x14ac:dyDescent="0.25">
      <c r="A14" s="110" t="s">
        <v>99</v>
      </c>
      <c r="B14" s="110"/>
      <c r="C14" s="110"/>
      <c r="D14" s="110"/>
      <c r="E14" s="110"/>
      <c r="F14" s="110"/>
      <c r="G14" s="110"/>
      <c r="H14" s="110"/>
      <c r="I14" s="25" t="s">
        <v>302</v>
      </c>
    </row>
    <row r="15" spans="1:14" x14ac:dyDescent="0.25">
      <c r="E15" s="63"/>
      <c r="F15" s="63"/>
      <c r="G15" s="63"/>
    </row>
    <row r="16" spans="1:14" x14ac:dyDescent="0.25">
      <c r="E16" s="63"/>
      <c r="F16" s="63"/>
      <c r="G16" s="63"/>
    </row>
    <row r="17" spans="5:7" x14ac:dyDescent="0.25">
      <c r="E17" s="63"/>
      <c r="F17" s="63"/>
      <c r="G17" s="63"/>
    </row>
    <row r="18" spans="5:7" x14ac:dyDescent="0.25">
      <c r="E18" s="63"/>
      <c r="F18" s="63"/>
      <c r="G18" s="63"/>
    </row>
    <row r="19" spans="5:7" x14ac:dyDescent="0.25">
      <c r="E19" s="63"/>
      <c r="F19" s="63"/>
      <c r="G19" s="63"/>
    </row>
    <row r="20" spans="5:7" x14ac:dyDescent="0.25">
      <c r="E20" s="63"/>
      <c r="F20" s="63"/>
      <c r="G20" s="63"/>
    </row>
  </sheetData>
  <sheetProtection algorithmName="SHA-512" hashValue="w0ul4KgY3H7cYgg9CIjwHhJlCvrfptGiembpbHNG7El2cT+CyqNj+pMhR5PYQShM67h8LZLZy8DiWfvtBq80UQ==" saltValue="uartCVjXLniVxqwGoNoPXg==" spinCount="100000" sheet="1" objects="1" scenarios="1"/>
  <mergeCells count="14">
    <mergeCell ref="A14:H14"/>
    <mergeCell ref="A11:H11"/>
    <mergeCell ref="A12:H12"/>
    <mergeCell ref="A1:I1"/>
    <mergeCell ref="A3:I3"/>
    <mergeCell ref="A5:A6"/>
    <mergeCell ref="B5:B6"/>
    <mergeCell ref="C5:C6"/>
    <mergeCell ref="D5:D6"/>
    <mergeCell ref="E5:E6"/>
    <mergeCell ref="F5:F6"/>
    <mergeCell ref="G5:G6"/>
    <mergeCell ref="H5:I5"/>
    <mergeCell ref="A9:C9"/>
  </mergeCells>
  <dataValidations count="2">
    <dataValidation type="list" allowBlank="1" showInputMessage="1" showErrorMessage="1" sqref="I14" xr:uid="{C058EEB8-BD09-4525-A600-85744BEF2DF7}">
      <formula1>"Sim,Não"</formula1>
    </dataValidation>
    <dataValidation type="decimal" operator="greaterThanOrEqual" allowBlank="1" showInputMessage="1" showErrorMessage="1" sqref="F7:F8" xr:uid="{A22C8ADB-DCBE-4F58-B8C0-44837BD3295C}">
      <formula1>0</formula1>
    </dataValidation>
  </dataValidations>
  <printOptions horizontalCentered="1"/>
  <pageMargins left="0.19685039370078741" right="0.19685039370078741" top="0.98425196850393704" bottom="0.78740157480314965" header="0.19685039370078741" footer="0.19685039370078741"/>
  <pageSetup paperSize="9" scale="86" orientation="portrait" r:id="rId1"/>
  <headerFooter>
    <oddHeader>&amp;C&amp;G</oddHeader>
    <oddFooter>&amp;C&amp;12&amp;F / &amp;A - Página &amp;P de &amp;N&amp;11
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F2808-990E-4C35-9798-5E2481C404C5}">
  <sheetPr>
    <pageSetUpPr fitToPage="1"/>
  </sheetPr>
  <dimension ref="A1:P15"/>
  <sheetViews>
    <sheetView zoomScaleNormal="100" workbookViewId="0">
      <pane xSplit="6" ySplit="6" topLeftCell="G7" activePane="bottomRight" state="frozen"/>
      <selection activeCell="A14" sqref="A14:C14"/>
      <selection pane="topRight" activeCell="A14" sqref="A14:C14"/>
      <selection pane="bottomLeft" activeCell="A14" sqref="A14:C14"/>
      <selection pane="bottomRight" activeCell="G7" sqref="G7"/>
    </sheetView>
  </sheetViews>
  <sheetFormatPr defaultColWidth="8.85546875" defaultRowHeight="15" x14ac:dyDescent="0.25"/>
  <cols>
    <col min="1" max="1" width="7.7109375" style="68" customWidth="1"/>
    <col min="2" max="2" width="8.7109375" style="68" customWidth="1"/>
    <col min="3" max="3" width="25.7109375" style="35" customWidth="1"/>
    <col min="4" max="4" width="10.7109375" style="35" customWidth="1"/>
    <col min="5" max="5" width="8.7109375" style="68" customWidth="1"/>
    <col min="6" max="6" width="10.7109375" style="68" customWidth="1"/>
    <col min="7" max="7" width="5.7109375" style="68" customWidth="1"/>
    <col min="8" max="8" width="10.7109375" style="35" customWidth="1"/>
    <col min="9" max="9" width="5.7109375" style="68" customWidth="1"/>
    <col min="10" max="10" width="10.7109375" style="35" customWidth="1"/>
    <col min="11" max="11" width="5.7109375" style="35" customWidth="1"/>
    <col min="12" max="12" width="10.7109375" style="68" customWidth="1"/>
    <col min="13" max="13" width="5.7109375" style="35" customWidth="1"/>
    <col min="14" max="14" width="10.7109375" style="68" customWidth="1"/>
    <col min="15" max="15" width="5.7109375" style="68" customWidth="1"/>
    <col min="16" max="16" width="10.7109375" style="35" customWidth="1"/>
    <col min="17" max="17" width="8.85546875" style="35"/>
    <col min="18" max="18" width="10.7109375" style="35" customWidth="1"/>
    <col min="19" max="16384" width="8.85546875" style="35"/>
  </cols>
  <sheetData>
    <row r="1" spans="1:16" s="1" customFormat="1" ht="15.75" x14ac:dyDescent="0.25">
      <c r="A1" s="118" t="s">
        <v>88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s="33" customFormat="1" ht="4.9000000000000004" customHeight="1" x14ac:dyDescent="0.25">
      <c r="A2" s="36"/>
      <c r="B2" s="35"/>
      <c r="C2" s="3"/>
      <c r="D2" s="3"/>
      <c r="F2" s="37"/>
      <c r="G2" s="37"/>
    </row>
    <row r="3" spans="1:16" s="33" customFormat="1" x14ac:dyDescent="0.25">
      <c r="A3" s="123" t="s">
        <v>260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s="33" customFormat="1" ht="4.5" customHeight="1" x14ac:dyDescent="0.25">
      <c r="A4" s="36"/>
      <c r="B4" s="35"/>
      <c r="C4" s="3"/>
      <c r="D4" s="3"/>
      <c r="F4" s="37"/>
      <c r="G4" s="37"/>
    </row>
    <row r="5" spans="1:16" ht="48" customHeight="1" x14ac:dyDescent="0.25">
      <c r="A5" s="127" t="s">
        <v>183</v>
      </c>
      <c r="B5" s="127" t="s">
        <v>97</v>
      </c>
      <c r="C5" s="127" t="s">
        <v>112</v>
      </c>
      <c r="D5" s="127" t="s">
        <v>184</v>
      </c>
      <c r="E5" s="127" t="s">
        <v>248</v>
      </c>
      <c r="F5" s="127" t="s">
        <v>185</v>
      </c>
      <c r="G5" s="130" t="s">
        <v>223</v>
      </c>
      <c r="H5" s="130"/>
      <c r="I5" s="131" t="s">
        <v>224</v>
      </c>
      <c r="J5" s="131"/>
      <c r="K5" s="130" t="s">
        <v>222</v>
      </c>
      <c r="L5" s="130"/>
      <c r="M5" s="131" t="s">
        <v>221</v>
      </c>
      <c r="N5" s="131"/>
      <c r="O5" s="130" t="s">
        <v>179</v>
      </c>
      <c r="P5" s="130"/>
    </row>
    <row r="6" spans="1:16" s="68" customFormat="1" ht="60" x14ac:dyDescent="0.25">
      <c r="A6" s="127"/>
      <c r="B6" s="127"/>
      <c r="C6" s="127"/>
      <c r="D6" s="127"/>
      <c r="E6" s="127"/>
      <c r="F6" s="127"/>
      <c r="G6" s="42" t="s">
        <v>113</v>
      </c>
      <c r="H6" s="42" t="s">
        <v>114</v>
      </c>
      <c r="I6" s="44" t="s">
        <v>113</v>
      </c>
      <c r="J6" s="44" t="s">
        <v>114</v>
      </c>
      <c r="K6" s="42" t="s">
        <v>113</v>
      </c>
      <c r="L6" s="42" t="s">
        <v>114</v>
      </c>
      <c r="M6" s="44" t="s">
        <v>113</v>
      </c>
      <c r="N6" s="44" t="s">
        <v>114</v>
      </c>
      <c r="O6" s="42" t="s">
        <v>113</v>
      </c>
      <c r="P6" s="42" t="s">
        <v>114</v>
      </c>
    </row>
    <row r="7" spans="1:16" ht="30" x14ac:dyDescent="0.25">
      <c r="A7" s="34" t="s">
        <v>268</v>
      </c>
      <c r="B7" s="34" t="s">
        <v>115</v>
      </c>
      <c r="C7" s="45" t="s">
        <v>193</v>
      </c>
      <c r="D7" s="23"/>
      <c r="E7" s="49">
        <v>24</v>
      </c>
      <c r="F7" s="69">
        <f>ROUND((D7/E7),2)</f>
        <v>0</v>
      </c>
      <c r="G7" s="49">
        <v>1</v>
      </c>
      <c r="H7" s="70">
        <f t="shared" ref="H7:H12" si="0">F7*G7</f>
        <v>0</v>
      </c>
      <c r="I7" s="50"/>
      <c r="J7" s="71"/>
      <c r="K7" s="49">
        <v>1</v>
      </c>
      <c r="L7" s="70">
        <f t="shared" ref="L7:L12" si="1">F7*K7</f>
        <v>0</v>
      </c>
      <c r="M7" s="50"/>
      <c r="N7" s="71"/>
      <c r="O7" s="50"/>
      <c r="P7" s="71"/>
    </row>
    <row r="8" spans="1:16" ht="30" x14ac:dyDescent="0.25">
      <c r="A8" s="34" t="s">
        <v>269</v>
      </c>
      <c r="B8" s="34" t="s">
        <v>115</v>
      </c>
      <c r="C8" s="45" t="s">
        <v>192</v>
      </c>
      <c r="D8" s="23"/>
      <c r="E8" s="49">
        <v>24</v>
      </c>
      <c r="F8" s="69">
        <f t="shared" ref="F8:F12" si="2">ROUND((D8/E8),2)</f>
        <v>0</v>
      </c>
      <c r="G8" s="49">
        <v>1</v>
      </c>
      <c r="H8" s="70">
        <f t="shared" si="0"/>
        <v>0</v>
      </c>
      <c r="I8" s="50"/>
      <c r="J8" s="71"/>
      <c r="K8" s="49">
        <v>1</v>
      </c>
      <c r="L8" s="70">
        <f t="shared" si="1"/>
        <v>0</v>
      </c>
      <c r="M8" s="50"/>
      <c r="N8" s="71"/>
      <c r="O8" s="50"/>
      <c r="P8" s="71"/>
    </row>
    <row r="9" spans="1:16" ht="30" x14ac:dyDescent="0.25">
      <c r="A9" s="34" t="s">
        <v>270</v>
      </c>
      <c r="B9" s="34" t="s">
        <v>187</v>
      </c>
      <c r="C9" s="45" t="s">
        <v>252</v>
      </c>
      <c r="D9" s="23"/>
      <c r="E9" s="49">
        <v>24</v>
      </c>
      <c r="F9" s="69">
        <f t="shared" si="2"/>
        <v>0</v>
      </c>
      <c r="G9" s="49">
        <v>1</v>
      </c>
      <c r="H9" s="70">
        <f t="shared" si="0"/>
        <v>0</v>
      </c>
      <c r="I9" s="50"/>
      <c r="J9" s="71"/>
      <c r="K9" s="49">
        <v>1</v>
      </c>
      <c r="L9" s="70">
        <f t="shared" si="1"/>
        <v>0</v>
      </c>
      <c r="M9" s="50"/>
      <c r="N9" s="71"/>
      <c r="O9" s="50"/>
      <c r="P9" s="71"/>
    </row>
    <row r="10" spans="1:16" ht="30" x14ac:dyDescent="0.25">
      <c r="A10" s="34" t="s">
        <v>271</v>
      </c>
      <c r="B10" s="34" t="s">
        <v>187</v>
      </c>
      <c r="C10" s="45" t="s">
        <v>190</v>
      </c>
      <c r="D10" s="23"/>
      <c r="E10" s="49">
        <v>12</v>
      </c>
      <c r="F10" s="69">
        <f t="shared" si="2"/>
        <v>0</v>
      </c>
      <c r="G10" s="49">
        <v>1</v>
      </c>
      <c r="H10" s="70">
        <f t="shared" si="0"/>
        <v>0</v>
      </c>
      <c r="I10" s="50"/>
      <c r="J10" s="71"/>
      <c r="K10" s="49">
        <v>1</v>
      </c>
      <c r="L10" s="70">
        <f t="shared" si="1"/>
        <v>0</v>
      </c>
      <c r="M10" s="50"/>
      <c r="N10" s="71"/>
      <c r="O10" s="50"/>
      <c r="P10" s="71"/>
    </row>
    <row r="11" spans="1:16" ht="30" x14ac:dyDescent="0.25">
      <c r="A11" s="34" t="s">
        <v>272</v>
      </c>
      <c r="B11" s="34" t="s">
        <v>187</v>
      </c>
      <c r="C11" s="45" t="s">
        <v>191</v>
      </c>
      <c r="D11" s="23"/>
      <c r="E11" s="49">
        <v>12</v>
      </c>
      <c r="F11" s="69">
        <f t="shared" si="2"/>
        <v>0</v>
      </c>
      <c r="G11" s="49">
        <v>1</v>
      </c>
      <c r="H11" s="70">
        <f t="shared" si="0"/>
        <v>0</v>
      </c>
      <c r="I11" s="49">
        <v>1</v>
      </c>
      <c r="J11" s="70">
        <f t="shared" ref="J11:J12" si="3">F11*I11</f>
        <v>0</v>
      </c>
      <c r="K11" s="49">
        <v>1</v>
      </c>
      <c r="L11" s="70">
        <f t="shared" si="1"/>
        <v>0</v>
      </c>
      <c r="M11" s="49">
        <v>1</v>
      </c>
      <c r="N11" s="70">
        <f t="shared" ref="N11:N12" si="4">H11*M11</f>
        <v>0</v>
      </c>
      <c r="O11" s="49">
        <v>1</v>
      </c>
      <c r="P11" s="70">
        <f>F11*O11</f>
        <v>0</v>
      </c>
    </row>
    <row r="12" spans="1:16" ht="30" x14ac:dyDescent="0.25">
      <c r="A12" s="34" t="s">
        <v>273</v>
      </c>
      <c r="B12" s="34" t="s">
        <v>187</v>
      </c>
      <c r="C12" s="45" t="s">
        <v>253</v>
      </c>
      <c r="D12" s="23"/>
      <c r="E12" s="49">
        <v>12</v>
      </c>
      <c r="F12" s="69">
        <f t="shared" si="2"/>
        <v>0</v>
      </c>
      <c r="G12" s="49">
        <v>1</v>
      </c>
      <c r="H12" s="70">
        <f t="shared" si="0"/>
        <v>0</v>
      </c>
      <c r="I12" s="49">
        <v>1</v>
      </c>
      <c r="J12" s="70">
        <f t="shared" si="3"/>
        <v>0</v>
      </c>
      <c r="K12" s="49">
        <v>1</v>
      </c>
      <c r="L12" s="70">
        <f t="shared" si="1"/>
        <v>0</v>
      </c>
      <c r="M12" s="49">
        <v>1</v>
      </c>
      <c r="N12" s="70">
        <f t="shared" si="4"/>
        <v>0</v>
      </c>
      <c r="O12" s="50"/>
      <c r="P12" s="71"/>
    </row>
    <row r="13" spans="1:16" x14ac:dyDescent="0.25">
      <c r="A13" s="129" t="s">
        <v>188</v>
      </c>
      <c r="B13" s="129"/>
      <c r="C13" s="129"/>
      <c r="D13" s="129"/>
      <c r="E13" s="129"/>
      <c r="F13" s="129"/>
      <c r="G13" s="72"/>
      <c r="H13" s="66">
        <f>SUM(H7:H12)</f>
        <v>0</v>
      </c>
      <c r="I13" s="72"/>
      <c r="J13" s="66">
        <f>SUM(J7:J12)</f>
        <v>0</v>
      </c>
      <c r="K13" s="42"/>
      <c r="L13" s="66">
        <f>SUM(L7:L12)</f>
        <v>0</v>
      </c>
      <c r="M13" s="42"/>
      <c r="N13" s="66">
        <f>SUM(N7:N12)</f>
        <v>0</v>
      </c>
      <c r="O13" s="42"/>
      <c r="P13" s="66">
        <f>SUM(P7:P12)</f>
        <v>0</v>
      </c>
    </row>
    <row r="14" spans="1:16" ht="5.0999999999999996" customHeight="1" x14ac:dyDescent="0.25"/>
    <row r="15" spans="1:16" x14ac:dyDescent="0.25">
      <c r="A15" s="110" t="s">
        <v>99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25" t="s">
        <v>302</v>
      </c>
    </row>
  </sheetData>
  <sheetProtection algorithmName="SHA-512" hashValue="EBg5WSpNCLpg42Z9bVVBmSiFpPDidHhs3dZ3V3L/7qBOoSuoUwVq6eR5EZbN8ZX7NkToMEVpzUQqRG+1BmwBxQ==" saltValue="DT3M0fS1A1ssOqjMVmZEjA==" spinCount="100000" sheet="1" objects="1" scenarios="1"/>
  <mergeCells count="15">
    <mergeCell ref="A1:P1"/>
    <mergeCell ref="A3:P3"/>
    <mergeCell ref="A15:O15"/>
    <mergeCell ref="G5:H5"/>
    <mergeCell ref="K5:L5"/>
    <mergeCell ref="O5:P5"/>
    <mergeCell ref="A13:F13"/>
    <mergeCell ref="A5:A6"/>
    <mergeCell ref="B5:B6"/>
    <mergeCell ref="C5:C6"/>
    <mergeCell ref="D5:D6"/>
    <mergeCell ref="E5:E6"/>
    <mergeCell ref="F5:F6"/>
    <mergeCell ref="M5:N5"/>
    <mergeCell ref="I5:J5"/>
  </mergeCells>
  <phoneticPr fontId="10" type="noConversion"/>
  <dataValidations count="2">
    <dataValidation type="list" allowBlank="1" showInputMessage="1" showErrorMessage="1" sqref="P15" xr:uid="{ED01D470-4F95-43E6-AFC6-8E58BF472F38}">
      <formula1>"Sim,Não"</formula1>
    </dataValidation>
    <dataValidation type="decimal" operator="greaterThanOrEqual" allowBlank="1" showInputMessage="1" showErrorMessage="1" sqref="D7:D12" xr:uid="{083C0427-B5CA-4636-83BC-47DD367E027B}">
      <formula1>0</formula1>
    </dataValidation>
  </dataValidations>
  <printOptions horizontalCentered="1"/>
  <pageMargins left="0.19685039370078741" right="0.19685039370078741" top="0.98425196850393704" bottom="0.78740157480314965" header="0.19685039370078741" footer="0.19685039370078741"/>
  <pageSetup paperSize="9" scale="65" orientation="portrait" r:id="rId1"/>
  <headerFooter>
    <oddHeader>&amp;C&amp;G</oddHeader>
    <oddFooter>&amp;C&amp;12&amp;F / &amp;A - Página &amp;P de &amp;N&amp;11
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39416-E1F4-442F-B3B9-FB7C516C5B00}">
  <sheetPr>
    <pageSetUpPr fitToPage="1"/>
  </sheetPr>
  <dimension ref="A1:P14"/>
  <sheetViews>
    <sheetView zoomScaleNormal="100" workbookViewId="0">
      <pane xSplit="6" ySplit="6" topLeftCell="G7" activePane="bottomRight" state="frozen"/>
      <selection activeCell="A14" sqref="A14:C14"/>
      <selection pane="topRight" activeCell="A14" sqref="A14:C14"/>
      <selection pane="bottomLeft" activeCell="A14" sqref="A14:C14"/>
      <selection pane="bottomRight" activeCell="G7" sqref="G7"/>
    </sheetView>
  </sheetViews>
  <sheetFormatPr defaultColWidth="8.85546875" defaultRowHeight="15" x14ac:dyDescent="0.25"/>
  <cols>
    <col min="1" max="1" width="7.7109375" style="68" customWidth="1"/>
    <col min="2" max="2" width="8.7109375" style="68" customWidth="1"/>
    <col min="3" max="3" width="25.7109375" style="35" customWidth="1"/>
    <col min="4" max="4" width="10.7109375" style="35" customWidth="1"/>
    <col min="5" max="5" width="8.7109375" style="68" customWidth="1"/>
    <col min="6" max="6" width="10.7109375" style="68" customWidth="1"/>
    <col min="7" max="7" width="5.7109375" style="68" customWidth="1"/>
    <col min="8" max="8" width="10.7109375" style="35" customWidth="1"/>
    <col min="9" max="9" width="5.7109375" style="68" customWidth="1"/>
    <col min="10" max="10" width="10.7109375" style="35" customWidth="1"/>
    <col min="11" max="11" width="5.7109375" style="35" customWidth="1"/>
    <col min="12" max="12" width="10.7109375" style="68" customWidth="1"/>
    <col min="13" max="13" width="5.7109375" style="35" customWidth="1"/>
    <col min="14" max="14" width="10.7109375" style="68" customWidth="1"/>
    <col min="15" max="15" width="5.7109375" style="68" customWidth="1"/>
    <col min="16" max="16" width="10.7109375" style="35" customWidth="1"/>
    <col min="17" max="16384" width="8.85546875" style="35"/>
  </cols>
  <sheetData>
    <row r="1" spans="1:16" s="1" customFormat="1" ht="15.75" x14ac:dyDescent="0.25">
      <c r="A1" s="118" t="s">
        <v>88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s="33" customFormat="1" ht="4.9000000000000004" customHeight="1" x14ac:dyDescent="0.25">
      <c r="A2" s="36"/>
      <c r="B2" s="35"/>
      <c r="C2" s="3"/>
      <c r="D2" s="3"/>
      <c r="F2" s="37"/>
      <c r="G2" s="37"/>
    </row>
    <row r="3" spans="1:16" s="33" customFormat="1" x14ac:dyDescent="0.25">
      <c r="A3" s="123" t="s">
        <v>259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s="33" customFormat="1" ht="4.5" customHeight="1" x14ac:dyDescent="0.25">
      <c r="A4" s="36"/>
      <c r="B4" s="35"/>
      <c r="C4" s="3"/>
      <c r="D4" s="3"/>
      <c r="F4" s="37"/>
      <c r="G4" s="37"/>
    </row>
    <row r="5" spans="1:16" ht="48" customHeight="1" x14ac:dyDescent="0.25">
      <c r="A5" s="127" t="s">
        <v>183</v>
      </c>
      <c r="B5" s="127" t="s">
        <v>97</v>
      </c>
      <c r="C5" s="127" t="s">
        <v>112</v>
      </c>
      <c r="D5" s="127" t="s">
        <v>184</v>
      </c>
      <c r="E5" s="127" t="s">
        <v>248</v>
      </c>
      <c r="F5" s="127" t="s">
        <v>185</v>
      </c>
      <c r="G5" s="130" t="s">
        <v>223</v>
      </c>
      <c r="H5" s="130"/>
      <c r="I5" s="131" t="s">
        <v>224</v>
      </c>
      <c r="J5" s="131"/>
      <c r="K5" s="130" t="s">
        <v>222</v>
      </c>
      <c r="L5" s="130"/>
      <c r="M5" s="131" t="s">
        <v>221</v>
      </c>
      <c r="N5" s="131"/>
      <c r="O5" s="130" t="s">
        <v>179</v>
      </c>
      <c r="P5" s="130"/>
    </row>
    <row r="6" spans="1:16" s="68" customFormat="1" ht="60" x14ac:dyDescent="0.25">
      <c r="A6" s="127"/>
      <c r="B6" s="127"/>
      <c r="C6" s="127"/>
      <c r="D6" s="127"/>
      <c r="E6" s="127"/>
      <c r="F6" s="127"/>
      <c r="G6" s="42" t="s">
        <v>113</v>
      </c>
      <c r="H6" s="42" t="s">
        <v>114</v>
      </c>
      <c r="I6" s="44" t="s">
        <v>113</v>
      </c>
      <c r="J6" s="44" t="s">
        <v>114</v>
      </c>
      <c r="K6" s="42" t="s">
        <v>113</v>
      </c>
      <c r="L6" s="42" t="s">
        <v>114</v>
      </c>
      <c r="M6" s="44" t="s">
        <v>113</v>
      </c>
      <c r="N6" s="44" t="s">
        <v>114</v>
      </c>
      <c r="O6" s="42" t="s">
        <v>113</v>
      </c>
      <c r="P6" s="42" t="s">
        <v>114</v>
      </c>
    </row>
    <row r="7" spans="1:16" ht="30" customHeight="1" x14ac:dyDescent="0.25">
      <c r="A7" s="34" t="s">
        <v>263</v>
      </c>
      <c r="B7" s="34" t="s">
        <v>115</v>
      </c>
      <c r="C7" s="45" t="s">
        <v>186</v>
      </c>
      <c r="D7" s="23"/>
      <c r="E7" s="49">
        <v>12</v>
      </c>
      <c r="F7" s="69">
        <f>ROUND((D7/E7),2)</f>
        <v>0</v>
      </c>
      <c r="G7" s="49">
        <v>4</v>
      </c>
      <c r="H7" s="70">
        <f t="shared" ref="H7:H11" si="0">F7*G7</f>
        <v>0</v>
      </c>
      <c r="I7" s="49">
        <v>4</v>
      </c>
      <c r="J7" s="70">
        <f>F7*I7</f>
        <v>0</v>
      </c>
      <c r="K7" s="49">
        <v>4</v>
      </c>
      <c r="L7" s="70">
        <f>F7*K7</f>
        <v>0</v>
      </c>
      <c r="M7" s="49">
        <v>4</v>
      </c>
      <c r="N7" s="70">
        <f t="shared" ref="N7:N11" si="1">F7*M7</f>
        <v>0</v>
      </c>
      <c r="O7" s="49">
        <v>4</v>
      </c>
      <c r="P7" s="70">
        <f t="shared" ref="P7:P10" si="2">F7*O7</f>
        <v>0</v>
      </c>
    </row>
    <row r="8" spans="1:16" ht="30" customHeight="1" x14ac:dyDescent="0.25">
      <c r="A8" s="34" t="s">
        <v>264</v>
      </c>
      <c r="B8" s="34" t="s">
        <v>115</v>
      </c>
      <c r="C8" s="45" t="s">
        <v>258</v>
      </c>
      <c r="D8" s="23"/>
      <c r="E8" s="49">
        <v>12</v>
      </c>
      <c r="F8" s="69">
        <f t="shared" ref="F8:F11" si="3">ROUND((D8/E8),2)</f>
        <v>0</v>
      </c>
      <c r="G8" s="49">
        <v>6</v>
      </c>
      <c r="H8" s="70">
        <f t="shared" si="0"/>
        <v>0</v>
      </c>
      <c r="I8" s="49">
        <v>6</v>
      </c>
      <c r="J8" s="70">
        <f t="shared" ref="J8:J11" si="4">F8*I8</f>
        <v>0</v>
      </c>
      <c r="K8" s="49">
        <v>6</v>
      </c>
      <c r="L8" s="70">
        <f t="shared" ref="L8:L11" si="5">F8*K8</f>
        <v>0</v>
      </c>
      <c r="M8" s="49">
        <v>6</v>
      </c>
      <c r="N8" s="70">
        <f t="shared" si="1"/>
        <v>0</v>
      </c>
      <c r="O8" s="49">
        <v>6</v>
      </c>
      <c r="P8" s="70">
        <f t="shared" si="2"/>
        <v>0</v>
      </c>
    </row>
    <row r="9" spans="1:16" ht="30" customHeight="1" x14ac:dyDescent="0.25">
      <c r="A9" s="34" t="s">
        <v>265</v>
      </c>
      <c r="B9" s="34" t="s">
        <v>115</v>
      </c>
      <c r="C9" s="45" t="s">
        <v>181</v>
      </c>
      <c r="D9" s="23"/>
      <c r="E9" s="49">
        <v>12</v>
      </c>
      <c r="F9" s="69">
        <f t="shared" si="3"/>
        <v>0</v>
      </c>
      <c r="G9" s="49">
        <v>1</v>
      </c>
      <c r="H9" s="70">
        <f t="shared" si="0"/>
        <v>0</v>
      </c>
      <c r="I9" s="49">
        <v>1</v>
      </c>
      <c r="J9" s="70">
        <f t="shared" si="4"/>
        <v>0</v>
      </c>
      <c r="K9" s="49">
        <v>1</v>
      </c>
      <c r="L9" s="70">
        <f t="shared" si="5"/>
        <v>0</v>
      </c>
      <c r="M9" s="49">
        <v>1</v>
      </c>
      <c r="N9" s="70">
        <f t="shared" si="1"/>
        <v>0</v>
      </c>
      <c r="O9" s="50"/>
      <c r="P9" s="71"/>
    </row>
    <row r="10" spans="1:16" ht="30" customHeight="1" x14ac:dyDescent="0.25">
      <c r="A10" s="34" t="s">
        <v>266</v>
      </c>
      <c r="B10" s="34" t="s">
        <v>115</v>
      </c>
      <c r="C10" s="45" t="s">
        <v>189</v>
      </c>
      <c r="D10" s="23"/>
      <c r="E10" s="49">
        <v>12</v>
      </c>
      <c r="F10" s="69">
        <f t="shared" si="3"/>
        <v>0</v>
      </c>
      <c r="G10" s="49">
        <v>1</v>
      </c>
      <c r="H10" s="70">
        <f t="shared" si="0"/>
        <v>0</v>
      </c>
      <c r="I10" s="49">
        <v>1</v>
      </c>
      <c r="J10" s="70">
        <f t="shared" si="4"/>
        <v>0</v>
      </c>
      <c r="K10" s="49">
        <v>1</v>
      </c>
      <c r="L10" s="70">
        <f t="shared" si="5"/>
        <v>0</v>
      </c>
      <c r="M10" s="49">
        <v>1</v>
      </c>
      <c r="N10" s="70">
        <f t="shared" si="1"/>
        <v>0</v>
      </c>
      <c r="O10" s="49">
        <v>1</v>
      </c>
      <c r="P10" s="70">
        <f t="shared" si="2"/>
        <v>0</v>
      </c>
    </row>
    <row r="11" spans="1:16" ht="30" customHeight="1" x14ac:dyDescent="0.25">
      <c r="A11" s="34" t="s">
        <v>267</v>
      </c>
      <c r="B11" s="34" t="s">
        <v>115</v>
      </c>
      <c r="C11" s="45" t="s">
        <v>228</v>
      </c>
      <c r="D11" s="23"/>
      <c r="E11" s="49">
        <v>12</v>
      </c>
      <c r="F11" s="69">
        <f t="shared" si="3"/>
        <v>0</v>
      </c>
      <c r="G11" s="49">
        <v>60</v>
      </c>
      <c r="H11" s="70">
        <f t="shared" si="0"/>
        <v>0</v>
      </c>
      <c r="I11" s="49">
        <v>60</v>
      </c>
      <c r="J11" s="70">
        <f t="shared" si="4"/>
        <v>0</v>
      </c>
      <c r="K11" s="49">
        <v>60</v>
      </c>
      <c r="L11" s="70">
        <f t="shared" si="5"/>
        <v>0</v>
      </c>
      <c r="M11" s="49">
        <v>60</v>
      </c>
      <c r="N11" s="70">
        <f t="shared" si="1"/>
        <v>0</v>
      </c>
      <c r="O11" s="50"/>
      <c r="P11" s="71"/>
    </row>
    <row r="12" spans="1:16" x14ac:dyDescent="0.25">
      <c r="A12" s="129" t="s">
        <v>188</v>
      </c>
      <c r="B12" s="129"/>
      <c r="C12" s="129"/>
      <c r="D12" s="129"/>
      <c r="E12" s="129"/>
      <c r="F12" s="129"/>
      <c r="G12" s="72"/>
      <c r="H12" s="66">
        <f>SUM(H7:H11)</f>
        <v>0</v>
      </c>
      <c r="I12" s="72"/>
      <c r="J12" s="66">
        <f>SUM(J7:J11)</f>
        <v>0</v>
      </c>
      <c r="K12" s="42"/>
      <c r="L12" s="66">
        <f>SUM(L7:L11)</f>
        <v>0</v>
      </c>
      <c r="M12" s="42"/>
      <c r="N12" s="66">
        <f>SUM(N7:N11)</f>
        <v>0</v>
      </c>
      <c r="O12" s="42"/>
      <c r="P12" s="66">
        <f>SUM(P7:P11)</f>
        <v>0</v>
      </c>
    </row>
    <row r="13" spans="1:16" ht="5.0999999999999996" customHeight="1" x14ac:dyDescent="0.25"/>
    <row r="14" spans="1:16" x14ac:dyDescent="0.25">
      <c r="A14" s="110" t="s">
        <v>99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25" t="s">
        <v>302</v>
      </c>
    </row>
  </sheetData>
  <sheetProtection algorithmName="SHA-512" hashValue="ZlynPvBE2TTePEChXMrBDG5IX6dGJFcIOT221/hSBEklYbJ3z+nftJ4YNbjoH0qDB219QFcOHVG9H3sdtJi+Ow==" saltValue="GMhsFWBGVsFD0J6qHV4zKg==" spinCount="100000" sheet="1" objects="1" scenarios="1"/>
  <mergeCells count="15">
    <mergeCell ref="A1:P1"/>
    <mergeCell ref="A3:P3"/>
    <mergeCell ref="A14:O14"/>
    <mergeCell ref="O5:P5"/>
    <mergeCell ref="A12:F12"/>
    <mergeCell ref="G5:H5"/>
    <mergeCell ref="M5:N5"/>
    <mergeCell ref="A5:A6"/>
    <mergeCell ref="B5:B6"/>
    <mergeCell ref="C5:C6"/>
    <mergeCell ref="D5:D6"/>
    <mergeCell ref="E5:E6"/>
    <mergeCell ref="F5:F6"/>
    <mergeCell ref="K5:L5"/>
    <mergeCell ref="I5:J5"/>
  </mergeCells>
  <dataValidations count="2">
    <dataValidation type="list" allowBlank="1" showInputMessage="1" showErrorMessage="1" sqref="P14" xr:uid="{75E5E829-C94D-4684-A84E-034705F07C5E}">
      <formula1>"Sim,Não"</formula1>
    </dataValidation>
    <dataValidation type="decimal" operator="greaterThanOrEqual" allowBlank="1" showInputMessage="1" showErrorMessage="1" sqref="D7:D11" xr:uid="{1A881D2A-C18D-415B-B752-BE71789948F5}">
      <formula1>0</formula1>
    </dataValidation>
  </dataValidations>
  <printOptions horizontalCentered="1"/>
  <pageMargins left="0.19685039370078741" right="0.19685039370078741" top="0.98425196850393704" bottom="0.78740157480314965" header="0.19685039370078741" footer="0.19685039370078741"/>
  <pageSetup paperSize="9" scale="65" orientation="portrait" r:id="rId1"/>
  <headerFooter>
    <oddHeader>&amp;C&amp;G</oddHeader>
    <oddFooter>&amp;C&amp;12&amp;F / &amp;A - Página &amp;P de &amp;N&amp;11
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23E7E-C279-4837-A39B-7800A345144E}">
  <sheetPr>
    <pageSetUpPr fitToPage="1"/>
  </sheetPr>
  <dimension ref="A1:J14"/>
  <sheetViews>
    <sheetView zoomScaleNormal="100" workbookViewId="0">
      <pane xSplit="2" ySplit="6" topLeftCell="C7" activePane="bottomRight" state="frozen"/>
      <selection activeCell="A14" sqref="A14:C14"/>
      <selection pane="topRight" activeCell="A14" sqref="A14:C14"/>
      <selection pane="bottomLeft" activeCell="A14" sqref="A14:C14"/>
      <selection pane="bottomRight" activeCell="C7" sqref="C7"/>
    </sheetView>
  </sheetViews>
  <sheetFormatPr defaultColWidth="8.85546875" defaultRowHeight="15" x14ac:dyDescent="0.25"/>
  <cols>
    <col min="1" max="1" width="46.28515625" customWidth="1"/>
    <col min="2" max="2" width="6.5703125" bestFit="1" customWidth="1"/>
    <col min="3" max="5" width="19.7109375" customWidth="1"/>
    <col min="6" max="6" width="14.42578125" bestFit="1" customWidth="1"/>
  </cols>
  <sheetData>
    <row r="1" spans="1:10" s="1" customFormat="1" ht="15.75" x14ac:dyDescent="0.25">
      <c r="A1" s="118" t="s">
        <v>88</v>
      </c>
      <c r="B1" s="118"/>
      <c r="C1" s="118"/>
      <c r="D1" s="118"/>
      <c r="E1" s="118"/>
    </row>
    <row r="2" spans="1:10" s="33" customFormat="1" ht="4.9000000000000004" customHeight="1" x14ac:dyDescent="0.25">
      <c r="A2" s="3"/>
      <c r="B2" s="3"/>
    </row>
    <row r="3" spans="1:10" s="33" customFormat="1" x14ac:dyDescent="0.25">
      <c r="A3" s="123" t="s">
        <v>299</v>
      </c>
      <c r="B3" s="123"/>
      <c r="C3" s="123"/>
      <c r="D3" s="123"/>
      <c r="E3" s="123"/>
    </row>
    <row r="4" spans="1:10" s="33" customFormat="1" ht="4.5" customHeight="1" x14ac:dyDescent="0.25">
      <c r="A4" s="3"/>
      <c r="B4" s="3"/>
    </row>
    <row r="5" spans="1:10" s="33" customFormat="1" ht="45" x14ac:dyDescent="0.25">
      <c r="A5" s="127" t="s">
        <v>243</v>
      </c>
      <c r="B5" s="127"/>
      <c r="C5" s="39" t="s">
        <v>234</v>
      </c>
      <c r="D5" s="40" t="s">
        <v>233</v>
      </c>
      <c r="E5" s="39" t="s">
        <v>232</v>
      </c>
    </row>
    <row r="6" spans="1:10" ht="45" customHeight="1" x14ac:dyDescent="0.25">
      <c r="A6" s="127"/>
      <c r="B6" s="127"/>
      <c r="C6" s="42" t="s">
        <v>195</v>
      </c>
      <c r="D6" s="44" t="s">
        <v>195</v>
      </c>
      <c r="E6" s="42" t="s">
        <v>195</v>
      </c>
      <c r="J6" s="33"/>
    </row>
    <row r="7" spans="1:10" ht="30" customHeight="1" x14ac:dyDescent="0.25">
      <c r="A7" s="133" t="s">
        <v>295</v>
      </c>
      <c r="B7" s="133"/>
      <c r="C7" s="26"/>
      <c r="D7" s="26"/>
      <c r="E7" s="26"/>
    </row>
    <row r="8" spans="1:10" ht="4.9000000000000004" customHeight="1" x14ac:dyDescent="0.25"/>
    <row r="9" spans="1:10" x14ac:dyDescent="0.25">
      <c r="A9" s="132" t="s">
        <v>99</v>
      </c>
      <c r="B9" s="132"/>
      <c r="C9" s="132"/>
      <c r="D9" s="132"/>
      <c r="E9" s="27" t="s">
        <v>302</v>
      </c>
    </row>
    <row r="10" spans="1:10" x14ac:dyDescent="0.25">
      <c r="C10" s="73"/>
      <c r="D10" s="73"/>
      <c r="E10" s="73"/>
    </row>
    <row r="11" spans="1:10" x14ac:dyDescent="0.25">
      <c r="C11" s="73"/>
      <c r="D11" s="73"/>
      <c r="E11" s="73"/>
    </row>
    <row r="14" spans="1:10" x14ac:dyDescent="0.25">
      <c r="C14" s="73"/>
    </row>
  </sheetData>
  <sheetProtection algorithmName="SHA-512" hashValue="AmGtSR0LJgmoZdk+P53Xoez4sjx40l2xfj2CkKaBxzDS0SOFMN+B3s8hFl1XInRII1J935Oli0WLvQb2YNiuEQ==" saltValue="v3DBN8TV36UH/h2bANTGzg==" spinCount="100000" sheet="1" objects="1" scenarios="1"/>
  <mergeCells count="5">
    <mergeCell ref="A9:D9"/>
    <mergeCell ref="A1:E1"/>
    <mergeCell ref="A3:E3"/>
    <mergeCell ref="A5:B6"/>
    <mergeCell ref="A7:B7"/>
  </mergeCells>
  <dataValidations count="2">
    <dataValidation type="list" allowBlank="1" showInputMessage="1" showErrorMessage="1" sqref="E9" xr:uid="{08181C42-DD3F-4046-B10B-A73E03F551AA}">
      <formula1>"Sim,Não"</formula1>
    </dataValidation>
    <dataValidation type="decimal" operator="greaterThanOrEqual" allowBlank="1" showInputMessage="1" showErrorMessage="1" sqref="C7:E7" xr:uid="{A950A684-C97B-4FE9-B727-3455EACFFDCA}">
      <formula1>0</formula1>
    </dataValidation>
  </dataValidations>
  <printOptions horizontalCentered="1"/>
  <pageMargins left="0.19685039370078741" right="0.19685039370078741" top="0.98425196850393704" bottom="0.78740157480314965" header="0.19685039370078741" footer="0.19685039370078741"/>
  <pageSetup paperSize="9" scale="90" orientation="portrait" r:id="rId1"/>
  <headerFooter>
    <oddHeader>&amp;C&amp;G</oddHeader>
    <oddFooter>&amp;C&amp;12&amp;F / &amp;A - Página &amp;P de &amp;N&amp;11
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12</vt:i4>
      </vt:variant>
    </vt:vector>
  </HeadingPairs>
  <TitlesOfParts>
    <vt:vector size="28" baseType="lpstr">
      <vt:lpstr>Postos de Trabalho</vt:lpstr>
      <vt:lpstr>Postos por Função</vt:lpstr>
      <vt:lpstr>Descrição Serviços</vt:lpstr>
      <vt:lpstr>Equipamentos Acessórios Veículo</vt:lpstr>
      <vt:lpstr>Custo utilização Veículo</vt:lpstr>
      <vt:lpstr>Equipamentos Funcionários</vt:lpstr>
      <vt:lpstr>EPI's</vt:lpstr>
      <vt:lpstr>Uniforme</vt:lpstr>
      <vt:lpstr>Locação</vt:lpstr>
      <vt:lpstr>Motorista Carga Frigorífica</vt:lpstr>
      <vt:lpstr>Motorista Carga Seca</vt:lpstr>
      <vt:lpstr>Ajudante Carga Frigorífica</vt:lpstr>
      <vt:lpstr>Ajudante Carga Seca</vt:lpstr>
      <vt:lpstr>Supervisor</vt:lpstr>
      <vt:lpstr>Custos dir_indiretos_Lucro_Trib</vt:lpstr>
      <vt:lpstr>Quadro Resumo</vt:lpstr>
      <vt:lpstr>'Ajudante Carga Frigorífica'!Area_de_impressao</vt:lpstr>
      <vt:lpstr>'Ajudante Carga Seca'!Area_de_impressao</vt:lpstr>
      <vt:lpstr>'Motorista Carga Frigorífica'!Area_de_impressao</vt:lpstr>
      <vt:lpstr>'Motorista Carga Seca'!Area_de_impressao</vt:lpstr>
      <vt:lpstr>Supervisor!Area_de_impressao</vt:lpstr>
      <vt:lpstr>'Ajudante Carga Frigorífica'!Titulos_de_impressao</vt:lpstr>
      <vt:lpstr>'Ajudante Carga Seca'!Titulos_de_impressao</vt:lpstr>
      <vt:lpstr>'Descrição Serviços'!Titulos_de_impressao</vt:lpstr>
      <vt:lpstr>'Motorista Carga Frigorífica'!Titulos_de_impressao</vt:lpstr>
      <vt:lpstr>'Motorista Carga Seca'!Titulos_de_impressao</vt:lpstr>
      <vt:lpstr>'Quadro Resumo'!Titulos_de_impressao</vt:lpstr>
      <vt:lpstr>Supervisor!Titulos_de_impressao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antonio.camargo</dc:creator>
  <cp:lastModifiedBy>antonio.camargo</cp:lastModifiedBy>
  <cp:lastPrinted>2024-03-27T19:16:11Z</cp:lastPrinted>
  <dcterms:created xsi:type="dcterms:W3CDTF">2022-02-18T11:53:32Z</dcterms:created>
  <dcterms:modified xsi:type="dcterms:W3CDTF">2024-03-27T19:17:09Z</dcterms:modified>
</cp:coreProperties>
</file>